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holdings-my.sharepoint.com/personal/kjelinek1_cpex_com/Documents/Desktop/Updated Templates/"/>
    </mc:Choice>
  </mc:AlternateContent>
  <xr:revisionPtr revIDLastSave="0" documentId="8_{7EBC7845-166D-489E-8F28-8B6EFAB4C734}" xr6:coauthVersionLast="47" xr6:coauthVersionMax="47" xr10:uidLastSave="{00000000-0000-0000-0000-000000000000}"/>
  <bookViews>
    <workbookView xWindow="-110" yWindow="-110" windowWidth="19420" windowHeight="10560" activeTab="1" xr2:uid="{B96323C6-229D-414F-8509-A41463D390B4}"/>
  </bookViews>
  <sheets>
    <sheet name="Cover" sheetId="2" r:id="rId1"/>
    <sheet name="Meteogra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9" i="1" s="1"/>
  <c r="G10" i="1" s="1"/>
  <c r="G2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G11" i="1"/>
  <c r="H9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H10" i="1" l="1"/>
  <c r="G12" i="1"/>
  <c r="H11" i="1"/>
  <c r="M9" i="1"/>
  <c r="K9" i="1"/>
  <c r="P9" i="1"/>
  <c r="L9" i="1"/>
  <c r="Q9" i="1"/>
  <c r="J9" i="1"/>
  <c r="O10" i="1"/>
  <c r="AE9" i="1" l="1"/>
  <c r="AA9" i="1" s="1"/>
  <c r="Z9" i="1"/>
  <c r="AB9" i="1"/>
  <c r="Y9" i="1"/>
  <c r="X9" i="1"/>
  <c r="V9" i="1"/>
  <c r="W9" i="1"/>
  <c r="U9" i="1"/>
  <c r="T9" i="1"/>
  <c r="S9" i="1"/>
  <c r="R9" i="1"/>
  <c r="G13" i="1"/>
  <c r="H12" i="1"/>
  <c r="Q10" i="1"/>
  <c r="N10" i="1"/>
  <c r="O11" i="1"/>
  <c r="N11" i="1"/>
  <c r="P11" i="1"/>
  <c r="Q11" i="1"/>
  <c r="L10" i="1"/>
  <c r="L11" i="1"/>
  <c r="M10" i="1"/>
  <c r="J11" i="1"/>
  <c r="P10" i="1"/>
  <c r="J10" i="1"/>
  <c r="M11" i="1"/>
  <c r="AE10" i="1" l="1"/>
  <c r="AA10" i="1" s="1"/>
  <c r="Z10" i="1"/>
  <c r="AB10" i="1"/>
  <c r="AC10" i="1" s="1"/>
  <c r="AE11" i="1"/>
  <c r="AB11" i="1"/>
  <c r="Z11" i="1"/>
  <c r="G14" i="1"/>
  <c r="H13" i="1"/>
  <c r="AD9" i="1"/>
  <c r="AC9" i="1"/>
  <c r="O12" i="1"/>
  <c r="M12" i="1"/>
  <c r="K12" i="1"/>
  <c r="J12" i="1"/>
  <c r="L12" i="1"/>
  <c r="Q12" i="1"/>
  <c r="P12" i="1"/>
  <c r="N12" i="1"/>
  <c r="AD10" i="1" l="1"/>
  <c r="AA11" i="1"/>
  <c r="AB12" i="1"/>
  <c r="Z12" i="1"/>
  <c r="AE12" i="1"/>
  <c r="U12" i="1"/>
  <c r="T12" i="1"/>
  <c r="S12" i="1"/>
  <c r="R12" i="1"/>
  <c r="Y12" i="1"/>
  <c r="V12" i="1"/>
  <c r="X12" i="1"/>
  <c r="W12" i="1"/>
  <c r="G15" i="1"/>
  <c r="H14" i="1"/>
  <c r="AD11" i="1"/>
  <c r="AC11" i="1"/>
  <c r="M13" i="1"/>
  <c r="O13" i="1"/>
  <c r="J13" i="1"/>
  <c r="N13" i="1"/>
  <c r="P13" i="1"/>
  <c r="Q13" i="1"/>
  <c r="L13" i="1"/>
  <c r="AA12" i="1" l="1"/>
  <c r="AB13" i="1"/>
  <c r="Z13" i="1"/>
  <c r="AE13" i="1"/>
  <c r="AA13" i="1" s="1"/>
  <c r="H15" i="1"/>
  <c r="G16" i="1"/>
  <c r="AC12" i="1"/>
  <c r="AD12" i="1"/>
  <c r="P14" i="1"/>
  <c r="Q14" i="1"/>
  <c r="L14" i="1"/>
  <c r="J14" i="1"/>
  <c r="O14" i="1"/>
  <c r="N14" i="1"/>
  <c r="M14" i="1"/>
  <c r="Z14" i="1" l="1"/>
  <c r="AE14" i="1"/>
  <c r="AB14" i="1"/>
  <c r="G17" i="1"/>
  <c r="H16" i="1"/>
  <c r="AC13" i="1"/>
  <c r="AD13" i="1"/>
  <c r="N15" i="1"/>
  <c r="J15" i="1"/>
  <c r="O15" i="1"/>
  <c r="Q15" i="1"/>
  <c r="M15" i="1"/>
  <c r="P15" i="1"/>
  <c r="K15" i="1"/>
  <c r="L15" i="1"/>
  <c r="AA14" i="1" l="1"/>
  <c r="Y15" i="1"/>
  <c r="X15" i="1"/>
  <c r="V15" i="1"/>
  <c r="W15" i="1"/>
  <c r="U15" i="1"/>
  <c r="T15" i="1"/>
  <c r="S15" i="1"/>
  <c r="R15" i="1"/>
  <c r="AE15" i="1"/>
  <c r="AB15" i="1"/>
  <c r="Z15" i="1"/>
  <c r="G18" i="1"/>
  <c r="H17" i="1"/>
  <c r="AD14" i="1"/>
  <c r="AC14" i="1"/>
  <c r="O16" i="1"/>
  <c r="J16" i="1"/>
  <c r="Q16" i="1"/>
  <c r="N16" i="1"/>
  <c r="M16" i="1"/>
  <c r="P16" i="1"/>
  <c r="L16" i="1"/>
  <c r="AA15" i="1" l="1"/>
  <c r="AE16" i="1"/>
  <c r="AB16" i="1"/>
  <c r="Z16" i="1"/>
  <c r="G19" i="1"/>
  <c r="H18" i="1"/>
  <c r="AD15" i="1"/>
  <c r="AC15" i="1"/>
  <c r="L17" i="1"/>
  <c r="N17" i="1"/>
  <c r="P17" i="1"/>
  <c r="Q17" i="1"/>
  <c r="J17" i="1"/>
  <c r="O17" i="1"/>
  <c r="M17" i="1"/>
  <c r="AE17" i="1" l="1"/>
  <c r="AB17" i="1"/>
  <c r="Z17" i="1"/>
  <c r="AC16" i="1"/>
  <c r="AD16" i="1"/>
  <c r="G20" i="1"/>
  <c r="H19" i="1"/>
  <c r="AA16" i="1"/>
  <c r="M18" i="1"/>
  <c r="L18" i="1"/>
  <c r="Q18" i="1"/>
  <c r="K18" i="1"/>
  <c r="J18" i="1"/>
  <c r="P18" i="1"/>
  <c r="N18" i="1"/>
  <c r="O18" i="1"/>
  <c r="Z18" i="1" l="1"/>
  <c r="AB18" i="1"/>
  <c r="AE18" i="1"/>
  <c r="U18" i="1"/>
  <c r="T18" i="1"/>
  <c r="R18" i="1"/>
  <c r="S18" i="1"/>
  <c r="Y18" i="1"/>
  <c r="X18" i="1"/>
  <c r="V18" i="1"/>
  <c r="W18" i="1"/>
  <c r="G21" i="1"/>
  <c r="H20" i="1"/>
  <c r="AD17" i="1"/>
  <c r="AC17" i="1"/>
  <c r="AA17" i="1"/>
  <c r="N19" i="1"/>
  <c r="J19" i="1"/>
  <c r="M19" i="1"/>
  <c r="L19" i="1"/>
  <c r="P19" i="1"/>
  <c r="Q19" i="1"/>
  <c r="O19" i="1"/>
  <c r="AA18" i="1" l="1"/>
  <c r="AB19" i="1"/>
  <c r="Z19" i="1"/>
  <c r="AE19" i="1"/>
  <c r="G22" i="1"/>
  <c r="H21" i="1"/>
  <c r="AC18" i="1"/>
  <c r="AD18" i="1"/>
  <c r="L20" i="1"/>
  <c r="Q20" i="1"/>
  <c r="O20" i="1"/>
  <c r="M20" i="1"/>
  <c r="N20" i="1"/>
  <c r="J20" i="1"/>
  <c r="P20" i="1"/>
  <c r="AA19" i="1" l="1"/>
  <c r="AB20" i="1"/>
  <c r="Z20" i="1"/>
  <c r="AE20" i="1"/>
  <c r="G23" i="1"/>
  <c r="H22" i="1"/>
  <c r="AD19" i="1"/>
  <c r="AC19" i="1"/>
  <c r="Q21" i="1"/>
  <c r="L21" i="1"/>
  <c r="M21" i="1"/>
  <c r="J21" i="1"/>
  <c r="P21" i="1"/>
  <c r="K21" i="1"/>
  <c r="O21" i="1"/>
  <c r="N21" i="1"/>
  <c r="AA20" i="1" l="1"/>
  <c r="Y21" i="1"/>
  <c r="U21" i="1"/>
  <c r="T21" i="1"/>
  <c r="R21" i="1"/>
  <c r="S21" i="1"/>
  <c r="X21" i="1"/>
  <c r="W21" i="1"/>
  <c r="V21" i="1"/>
  <c r="Z21" i="1"/>
  <c r="AE21" i="1"/>
  <c r="AA21" i="1" s="1"/>
  <c r="AB21" i="1"/>
  <c r="G24" i="1"/>
  <c r="H23" i="1"/>
  <c r="AC20" i="1"/>
  <c r="AD20" i="1"/>
  <c r="P22" i="1"/>
  <c r="O22" i="1"/>
  <c r="J22" i="1"/>
  <c r="Q22" i="1"/>
  <c r="M22" i="1"/>
  <c r="N22" i="1"/>
  <c r="L22" i="1"/>
  <c r="Z22" i="1" l="1"/>
  <c r="AB22" i="1"/>
  <c r="AE22" i="1"/>
  <c r="AA22" i="1" s="1"/>
  <c r="G25" i="1"/>
  <c r="H24" i="1"/>
  <c r="AD21" i="1"/>
  <c r="AC21" i="1"/>
  <c r="M23" i="1"/>
  <c r="J23" i="1"/>
  <c r="Q23" i="1"/>
  <c r="N23" i="1"/>
  <c r="P23" i="1"/>
  <c r="L23" i="1"/>
  <c r="O23" i="1"/>
  <c r="AB23" i="1" l="1"/>
  <c r="Z23" i="1"/>
  <c r="AE23" i="1"/>
  <c r="H25" i="1"/>
  <c r="G26" i="1"/>
  <c r="AC22" i="1"/>
  <c r="AD22" i="1"/>
  <c r="P24" i="1"/>
  <c r="K24" i="1"/>
  <c r="Q24" i="1"/>
  <c r="N24" i="1"/>
  <c r="O24" i="1"/>
  <c r="L24" i="1"/>
  <c r="J24" i="1"/>
  <c r="M24" i="1"/>
  <c r="AA23" i="1" l="1"/>
  <c r="R24" i="1"/>
  <c r="Y24" i="1"/>
  <c r="X24" i="1"/>
  <c r="W24" i="1"/>
  <c r="V24" i="1"/>
  <c r="U24" i="1"/>
  <c r="T24" i="1"/>
  <c r="S24" i="1"/>
  <c r="Z24" i="1"/>
  <c r="AE24" i="1"/>
  <c r="AB24" i="1"/>
  <c r="G27" i="1"/>
  <c r="H26" i="1"/>
  <c r="AD23" i="1"/>
  <c r="AC23" i="1"/>
  <c r="P25" i="1"/>
  <c r="J25" i="1"/>
  <c r="L25" i="1"/>
  <c r="M25" i="1"/>
  <c r="O25" i="1"/>
  <c r="Q25" i="1"/>
  <c r="N25" i="1"/>
  <c r="AA24" i="1" l="1"/>
  <c r="AE25" i="1"/>
  <c r="AB25" i="1"/>
  <c r="Z25" i="1"/>
  <c r="G28" i="1"/>
  <c r="H27" i="1"/>
  <c r="AD24" i="1"/>
  <c r="AC24" i="1"/>
  <c r="Q26" i="1"/>
  <c r="P26" i="1"/>
  <c r="M26" i="1"/>
  <c r="J26" i="1"/>
  <c r="N26" i="1"/>
  <c r="L26" i="1"/>
  <c r="O26" i="1"/>
  <c r="AA25" i="1" l="1"/>
  <c r="AE26" i="1"/>
  <c r="AB26" i="1"/>
  <c r="Z26" i="1"/>
  <c r="G29" i="1"/>
  <c r="H28" i="1"/>
  <c r="AD25" i="1"/>
  <c r="AC25" i="1"/>
  <c r="N27" i="1"/>
  <c r="L27" i="1"/>
  <c r="K27" i="1"/>
  <c r="M27" i="1"/>
  <c r="P27" i="1"/>
  <c r="J27" i="1"/>
  <c r="Q27" i="1"/>
  <c r="O27" i="1"/>
  <c r="AA26" i="1" l="1"/>
  <c r="AB27" i="1"/>
  <c r="Z27" i="1"/>
  <c r="AE27" i="1"/>
  <c r="AA27" i="1" s="1"/>
  <c r="V27" i="1"/>
  <c r="U27" i="1"/>
  <c r="T27" i="1"/>
  <c r="S27" i="1"/>
  <c r="R27" i="1"/>
  <c r="Y27" i="1"/>
  <c r="X27" i="1"/>
  <c r="W27" i="1"/>
  <c r="G30" i="1"/>
  <c r="H29" i="1"/>
  <c r="AD26" i="1"/>
  <c r="AC26" i="1"/>
  <c r="J28" i="1"/>
  <c r="O28" i="1"/>
  <c r="P28" i="1"/>
  <c r="Q28" i="1"/>
  <c r="N28" i="1"/>
  <c r="M28" i="1"/>
  <c r="L28" i="1"/>
  <c r="AB28" i="1" l="1"/>
  <c r="Z28" i="1"/>
  <c r="AE28" i="1"/>
  <c r="AA28" i="1" s="1"/>
  <c r="G31" i="1"/>
  <c r="H30" i="1"/>
  <c r="AD27" i="1"/>
  <c r="AC27" i="1"/>
  <c r="P29" i="1"/>
  <c r="M29" i="1"/>
  <c r="N29" i="1"/>
  <c r="J29" i="1"/>
  <c r="O29" i="1"/>
  <c r="L29" i="1"/>
  <c r="Q29" i="1"/>
  <c r="AB29" i="1" l="1"/>
  <c r="Z29" i="1"/>
  <c r="AE29" i="1"/>
  <c r="AA29" i="1" s="1"/>
  <c r="G32" i="1"/>
  <c r="H31" i="1"/>
  <c r="AC28" i="1"/>
  <c r="AD28" i="1"/>
  <c r="P30" i="1"/>
  <c r="N30" i="1"/>
  <c r="K30" i="1"/>
  <c r="O30" i="1"/>
  <c r="L30" i="1"/>
  <c r="J30" i="1"/>
  <c r="Q30" i="1"/>
  <c r="M30" i="1"/>
  <c r="R30" i="1" l="1"/>
  <c r="Y30" i="1"/>
  <c r="X30" i="1"/>
  <c r="W30" i="1"/>
  <c r="V30" i="1"/>
  <c r="U30" i="1"/>
  <c r="S30" i="1"/>
  <c r="T30" i="1"/>
  <c r="Z30" i="1"/>
  <c r="AE30" i="1"/>
  <c r="AB30" i="1"/>
  <c r="G33" i="1"/>
  <c r="H32" i="1"/>
  <c r="AD29" i="1"/>
  <c r="AC29" i="1"/>
  <c r="Q31" i="1"/>
  <c r="P31" i="1"/>
  <c r="N31" i="1"/>
  <c r="J31" i="1"/>
  <c r="L31" i="1"/>
  <c r="M31" i="1"/>
  <c r="O31" i="1"/>
  <c r="AA30" i="1" l="1"/>
  <c r="AE31" i="1"/>
  <c r="AB31" i="1"/>
  <c r="Z31" i="1"/>
  <c r="AD30" i="1"/>
  <c r="AC30" i="1"/>
  <c r="G34" i="1"/>
  <c r="H33" i="1"/>
  <c r="O32" i="1"/>
  <c r="N32" i="1"/>
  <c r="M32" i="1"/>
  <c r="L32" i="1"/>
  <c r="P32" i="1"/>
  <c r="Q32" i="1"/>
  <c r="J32" i="1"/>
  <c r="AA31" i="1" l="1"/>
  <c r="AE32" i="1"/>
  <c r="AB32" i="1"/>
  <c r="Z32" i="1"/>
  <c r="G35" i="1"/>
  <c r="H34" i="1"/>
  <c r="AD31" i="1"/>
  <c r="AC31" i="1"/>
  <c r="O33" i="1"/>
  <c r="J33" i="1"/>
  <c r="Q33" i="1"/>
  <c r="P33" i="1"/>
  <c r="L33" i="1"/>
  <c r="K33" i="1"/>
  <c r="N33" i="1"/>
  <c r="M33" i="1"/>
  <c r="AA32" i="1" l="1"/>
  <c r="AB33" i="1"/>
  <c r="Z33" i="1"/>
  <c r="AE33" i="1"/>
  <c r="AA33" i="1" s="1"/>
  <c r="V33" i="1"/>
  <c r="U33" i="1"/>
  <c r="T33" i="1"/>
  <c r="S33" i="1"/>
  <c r="R33" i="1"/>
  <c r="Y33" i="1"/>
  <c r="W33" i="1"/>
  <c r="X33" i="1"/>
  <c r="G36" i="1"/>
  <c r="H35" i="1"/>
  <c r="AD32" i="1"/>
  <c r="AC32" i="1"/>
  <c r="M34" i="1"/>
  <c r="N34" i="1"/>
  <c r="Q34" i="1"/>
  <c r="O34" i="1"/>
  <c r="L34" i="1"/>
  <c r="P34" i="1"/>
  <c r="J34" i="1"/>
  <c r="AB34" i="1" l="1"/>
  <c r="Z34" i="1"/>
  <c r="AE34" i="1"/>
  <c r="AA34" i="1" s="1"/>
  <c r="G37" i="1"/>
  <c r="H36" i="1"/>
  <c r="AD33" i="1"/>
  <c r="AC33" i="1"/>
  <c r="N35" i="1"/>
  <c r="J35" i="1"/>
  <c r="L35" i="1"/>
  <c r="Q35" i="1"/>
  <c r="P35" i="1"/>
  <c r="O35" i="1"/>
  <c r="M35" i="1"/>
  <c r="AB35" i="1" l="1"/>
  <c r="Z35" i="1"/>
  <c r="AE35" i="1"/>
  <c r="AA35" i="1" s="1"/>
  <c r="G38" i="1"/>
  <c r="H37" i="1"/>
  <c r="AC34" i="1"/>
  <c r="AD34" i="1"/>
  <c r="L36" i="1"/>
  <c r="O36" i="1"/>
  <c r="N36" i="1"/>
  <c r="M36" i="1"/>
  <c r="K36" i="1"/>
  <c r="J36" i="1"/>
  <c r="Q36" i="1"/>
  <c r="P36" i="1"/>
  <c r="R36" i="1" l="1"/>
  <c r="Y36" i="1"/>
  <c r="X36" i="1"/>
  <c r="W36" i="1"/>
  <c r="V36" i="1"/>
  <c r="U36" i="1"/>
  <c r="T36" i="1"/>
  <c r="S36" i="1"/>
  <c r="Z36" i="1"/>
  <c r="AE36" i="1"/>
  <c r="AB36" i="1"/>
  <c r="H38" i="1"/>
  <c r="G39" i="1"/>
  <c r="AD35" i="1"/>
  <c r="AC35" i="1"/>
  <c r="L37" i="1"/>
  <c r="M37" i="1"/>
  <c r="N37" i="1"/>
  <c r="O37" i="1"/>
  <c r="J37" i="1"/>
  <c r="Q37" i="1"/>
  <c r="P37" i="1"/>
  <c r="AA36" i="1" l="1"/>
  <c r="AE37" i="1"/>
  <c r="AB37" i="1"/>
  <c r="Z37" i="1"/>
  <c r="G40" i="1"/>
  <c r="H39" i="1"/>
  <c r="AD36" i="1"/>
  <c r="AC36" i="1"/>
  <c r="Q38" i="1"/>
  <c r="M38" i="1"/>
  <c r="L38" i="1"/>
  <c r="O38" i="1"/>
  <c r="J38" i="1"/>
  <c r="P38" i="1"/>
  <c r="N38" i="1"/>
  <c r="AA37" i="1" l="1"/>
  <c r="AE38" i="1"/>
  <c r="AB38" i="1"/>
  <c r="Z38" i="1"/>
  <c r="G41" i="1"/>
  <c r="H40" i="1"/>
  <c r="AD37" i="1"/>
  <c r="AC37" i="1"/>
  <c r="O39" i="1"/>
  <c r="M39" i="1"/>
  <c r="J39" i="1"/>
  <c r="L39" i="1"/>
  <c r="P39" i="1"/>
  <c r="N39" i="1"/>
  <c r="Q39" i="1"/>
  <c r="K39" i="1"/>
  <c r="AA38" i="1" l="1"/>
  <c r="AB39" i="1"/>
  <c r="Z39" i="1"/>
  <c r="AE39" i="1"/>
  <c r="V39" i="1"/>
  <c r="U39" i="1"/>
  <c r="T39" i="1"/>
  <c r="S39" i="1"/>
  <c r="R39" i="1"/>
  <c r="Y39" i="1"/>
  <c r="X39" i="1"/>
  <c r="W39" i="1"/>
  <c r="G42" i="1"/>
  <c r="H41" i="1"/>
  <c r="AD38" i="1"/>
  <c r="AC38" i="1"/>
  <c r="O40" i="1"/>
  <c r="J40" i="1"/>
  <c r="Q40" i="1"/>
  <c r="P40" i="1"/>
  <c r="M40" i="1"/>
  <c r="L40" i="1"/>
  <c r="N40" i="1"/>
  <c r="AA39" i="1" l="1"/>
  <c r="AB40" i="1"/>
  <c r="Z40" i="1"/>
  <c r="AE40" i="1"/>
  <c r="G43" i="1"/>
  <c r="H42" i="1"/>
  <c r="AD39" i="1"/>
  <c r="AC39" i="1"/>
  <c r="L41" i="1"/>
  <c r="N41" i="1"/>
  <c r="Q41" i="1"/>
  <c r="O41" i="1"/>
  <c r="J41" i="1"/>
  <c r="P41" i="1"/>
  <c r="M41" i="1"/>
  <c r="AB41" i="1" l="1"/>
  <c r="Z41" i="1"/>
  <c r="AE41" i="1"/>
  <c r="AC40" i="1"/>
  <c r="AD40" i="1"/>
  <c r="H43" i="1"/>
  <c r="G44" i="1"/>
  <c r="AA40" i="1"/>
  <c r="O42" i="1"/>
  <c r="Q42" i="1"/>
  <c r="M42" i="1"/>
  <c r="N42" i="1"/>
  <c r="J42" i="1"/>
  <c r="K42" i="1"/>
  <c r="L42" i="1"/>
  <c r="P42" i="1"/>
  <c r="AA41" i="1" l="1"/>
  <c r="R42" i="1"/>
  <c r="Y42" i="1"/>
  <c r="X42" i="1"/>
  <c r="W42" i="1"/>
  <c r="V42" i="1"/>
  <c r="U42" i="1"/>
  <c r="T42" i="1"/>
  <c r="S42" i="1"/>
  <c r="Z42" i="1"/>
  <c r="AE42" i="1"/>
  <c r="AB42" i="1"/>
  <c r="H44" i="1"/>
  <c r="G45" i="1"/>
  <c r="AC41" i="1"/>
  <c r="AD41" i="1"/>
  <c r="J43" i="1"/>
  <c r="O43" i="1"/>
  <c r="P43" i="1"/>
  <c r="L43" i="1"/>
  <c r="Q43" i="1"/>
  <c r="M43" i="1"/>
  <c r="N43" i="1"/>
  <c r="AA42" i="1" l="1"/>
  <c r="AE43" i="1"/>
  <c r="AB43" i="1"/>
  <c r="Z43" i="1"/>
  <c r="G46" i="1"/>
  <c r="H45" i="1"/>
  <c r="AD42" i="1"/>
  <c r="AC42" i="1"/>
  <c r="M44" i="1"/>
  <c r="L44" i="1"/>
  <c r="J44" i="1"/>
  <c r="P44" i="1"/>
  <c r="N44" i="1"/>
  <c r="O44" i="1"/>
  <c r="Q44" i="1"/>
  <c r="AE44" i="1" l="1"/>
  <c r="AB44" i="1"/>
  <c r="Z44" i="1"/>
  <c r="G47" i="1"/>
  <c r="H46" i="1"/>
  <c r="AD43" i="1"/>
  <c r="AC43" i="1"/>
  <c r="AA43" i="1"/>
  <c r="Q45" i="1"/>
  <c r="P45" i="1"/>
  <c r="O45" i="1"/>
  <c r="N45" i="1"/>
  <c r="L45" i="1"/>
  <c r="K45" i="1"/>
  <c r="J45" i="1"/>
  <c r="M45" i="1"/>
  <c r="AB45" i="1" l="1"/>
  <c r="Z45" i="1"/>
  <c r="AE45" i="1"/>
  <c r="AA45" i="1" s="1"/>
  <c r="V45" i="1"/>
  <c r="U45" i="1"/>
  <c r="T45" i="1"/>
  <c r="S45" i="1"/>
  <c r="R45" i="1"/>
  <c r="Y45" i="1"/>
  <c r="X45" i="1"/>
  <c r="W45" i="1"/>
  <c r="G48" i="1"/>
  <c r="H47" i="1"/>
  <c r="AD44" i="1"/>
  <c r="AC44" i="1"/>
  <c r="AA44" i="1"/>
  <c r="N46" i="1"/>
  <c r="M46" i="1"/>
  <c r="J46" i="1"/>
  <c r="O46" i="1"/>
  <c r="Q46" i="1"/>
  <c r="L46" i="1"/>
  <c r="P46" i="1"/>
  <c r="AB46" i="1" l="1"/>
  <c r="Z46" i="1"/>
  <c r="AE46" i="1"/>
  <c r="AA46" i="1" s="1"/>
  <c r="G49" i="1"/>
  <c r="H48" i="1"/>
  <c r="AD45" i="1"/>
  <c r="AC45" i="1"/>
  <c r="L47" i="1"/>
  <c r="J47" i="1"/>
  <c r="P47" i="1"/>
  <c r="N47" i="1"/>
  <c r="Q47" i="1"/>
  <c r="O47" i="1"/>
  <c r="M47" i="1"/>
  <c r="AB47" i="1" l="1"/>
  <c r="Z47" i="1"/>
  <c r="AE47" i="1"/>
  <c r="AA47" i="1" s="1"/>
  <c r="H49" i="1"/>
  <c r="G50" i="1"/>
  <c r="AC46" i="1"/>
  <c r="AD46" i="1"/>
  <c r="O48" i="1"/>
  <c r="J48" i="1"/>
  <c r="L48" i="1"/>
  <c r="Q48" i="1"/>
  <c r="N48" i="1"/>
  <c r="P48" i="1"/>
  <c r="M48" i="1"/>
  <c r="K48" i="1"/>
  <c r="R48" i="1" l="1"/>
  <c r="Y48" i="1"/>
  <c r="X48" i="1"/>
  <c r="W48" i="1"/>
  <c r="V48" i="1"/>
  <c r="U48" i="1"/>
  <c r="T48" i="1"/>
  <c r="S48" i="1"/>
  <c r="Z48" i="1"/>
  <c r="AE48" i="1"/>
  <c r="AB48" i="1"/>
  <c r="AD47" i="1"/>
  <c r="AC47" i="1"/>
  <c r="G51" i="1"/>
  <c r="H50" i="1"/>
  <c r="N49" i="1"/>
  <c r="J49" i="1"/>
  <c r="M49" i="1"/>
  <c r="L49" i="1"/>
  <c r="P49" i="1"/>
  <c r="Q49" i="1"/>
  <c r="O49" i="1"/>
  <c r="AA48" i="1" l="1"/>
  <c r="AE49" i="1"/>
  <c r="AB49" i="1"/>
  <c r="Z49" i="1"/>
  <c r="G52" i="1"/>
  <c r="H51" i="1"/>
  <c r="AD48" i="1"/>
  <c r="AC48" i="1"/>
  <c r="M50" i="1"/>
  <c r="O50" i="1"/>
  <c r="L50" i="1"/>
  <c r="N50" i="1"/>
  <c r="Q50" i="1"/>
  <c r="P50" i="1"/>
  <c r="J50" i="1"/>
  <c r="AA49" i="1" l="1"/>
  <c r="AE50" i="1"/>
  <c r="AB50" i="1"/>
  <c r="Z50" i="1"/>
  <c r="G53" i="1"/>
  <c r="H52" i="1"/>
  <c r="AD49" i="1"/>
  <c r="AC49" i="1"/>
  <c r="O51" i="1"/>
  <c r="P51" i="1"/>
  <c r="N51" i="1"/>
  <c r="J51" i="1"/>
  <c r="M51" i="1"/>
  <c r="L51" i="1"/>
  <c r="K51" i="1"/>
  <c r="Q51" i="1"/>
  <c r="AA50" i="1" l="1"/>
  <c r="AB51" i="1"/>
  <c r="Z51" i="1"/>
  <c r="AE51" i="1"/>
  <c r="AA51" i="1" s="1"/>
  <c r="V51" i="1"/>
  <c r="U51" i="1"/>
  <c r="T51" i="1"/>
  <c r="S51" i="1"/>
  <c r="R51" i="1"/>
  <c r="Y51" i="1"/>
  <c r="X51" i="1"/>
  <c r="W51" i="1"/>
  <c r="G54" i="1"/>
  <c r="H53" i="1"/>
  <c r="AD50" i="1"/>
  <c r="AC50" i="1"/>
  <c r="L52" i="1"/>
  <c r="N52" i="1"/>
  <c r="P52" i="1"/>
  <c r="J52" i="1"/>
  <c r="M52" i="1"/>
  <c r="Q52" i="1"/>
  <c r="O52" i="1"/>
  <c r="AB52" i="1" l="1"/>
  <c r="Z52" i="1"/>
  <c r="AE52" i="1"/>
  <c r="AA52" i="1" s="1"/>
  <c r="G55" i="1"/>
  <c r="H54" i="1"/>
  <c r="AD51" i="1"/>
  <c r="AC51" i="1"/>
  <c r="J53" i="1"/>
  <c r="N53" i="1"/>
  <c r="Q53" i="1"/>
  <c r="L53" i="1"/>
  <c r="O53" i="1"/>
  <c r="P53" i="1"/>
  <c r="M53" i="1"/>
  <c r="AB53" i="1" l="1"/>
  <c r="Z53" i="1"/>
  <c r="AE53" i="1"/>
  <c r="AA53" i="1" s="1"/>
  <c r="AC52" i="1"/>
  <c r="AD52" i="1"/>
  <c r="G56" i="1"/>
  <c r="H55" i="1"/>
  <c r="Q54" i="1"/>
  <c r="O54" i="1"/>
  <c r="L54" i="1"/>
  <c r="M54" i="1"/>
  <c r="K54" i="1"/>
  <c r="N54" i="1"/>
  <c r="J54" i="1"/>
  <c r="P54" i="1"/>
  <c r="Z54" i="1" l="1"/>
  <c r="AE54" i="1"/>
  <c r="AB54" i="1"/>
  <c r="R54" i="1"/>
  <c r="Y54" i="1"/>
  <c r="X54" i="1"/>
  <c r="W54" i="1"/>
  <c r="V54" i="1"/>
  <c r="U54" i="1"/>
  <c r="S54" i="1"/>
  <c r="T54" i="1"/>
  <c r="G57" i="1"/>
  <c r="H56" i="1"/>
  <c r="AD53" i="1"/>
  <c r="AC53" i="1"/>
  <c r="P55" i="1"/>
  <c r="J55" i="1"/>
  <c r="L55" i="1"/>
  <c r="N55" i="1"/>
  <c r="M55" i="1"/>
  <c r="Q55" i="1"/>
  <c r="O55" i="1"/>
  <c r="AA54" i="1" l="1"/>
  <c r="AE55" i="1"/>
  <c r="AB55" i="1"/>
  <c r="Z55" i="1"/>
  <c r="G58" i="1"/>
  <c r="H57" i="1"/>
  <c r="AD54" i="1"/>
  <c r="AC54" i="1"/>
  <c r="N56" i="1"/>
  <c r="M56" i="1"/>
  <c r="P56" i="1"/>
  <c r="J56" i="1"/>
  <c r="L56" i="1"/>
  <c r="Q56" i="1"/>
  <c r="O56" i="1"/>
  <c r="AA55" i="1" l="1"/>
  <c r="AE56" i="1"/>
  <c r="AB56" i="1"/>
  <c r="Z56" i="1"/>
  <c r="G59" i="1"/>
  <c r="H58" i="1"/>
  <c r="AD55" i="1"/>
  <c r="AC55" i="1"/>
  <c r="N57" i="1"/>
  <c r="O57" i="1"/>
  <c r="M57" i="1"/>
  <c r="K57" i="1"/>
  <c r="J57" i="1"/>
  <c r="L57" i="1"/>
  <c r="P57" i="1"/>
  <c r="Q57" i="1"/>
  <c r="AA56" i="1" l="1"/>
  <c r="AB57" i="1"/>
  <c r="Z57" i="1"/>
  <c r="AE57" i="1"/>
  <c r="AA57" i="1" s="1"/>
  <c r="V57" i="1"/>
  <c r="U57" i="1"/>
  <c r="T57" i="1"/>
  <c r="S57" i="1"/>
  <c r="R57" i="1"/>
  <c r="Y57" i="1"/>
  <c r="W57" i="1"/>
  <c r="X57" i="1"/>
  <c r="G60" i="1"/>
  <c r="H59" i="1"/>
  <c r="AD56" i="1"/>
  <c r="AC56" i="1"/>
  <c r="N58" i="1"/>
  <c r="P58" i="1"/>
  <c r="Q58" i="1"/>
  <c r="M58" i="1"/>
  <c r="L58" i="1"/>
  <c r="O58" i="1"/>
  <c r="J58" i="1"/>
  <c r="AB58" i="1" l="1"/>
  <c r="Z58" i="1"/>
  <c r="AE58" i="1"/>
  <c r="AA58" i="1" s="1"/>
  <c r="G61" i="1"/>
  <c r="H60" i="1"/>
  <c r="AD57" i="1"/>
  <c r="AC57" i="1"/>
  <c r="O59" i="1"/>
  <c r="L59" i="1"/>
  <c r="M59" i="1"/>
  <c r="J59" i="1"/>
  <c r="N59" i="1"/>
  <c r="P59" i="1"/>
  <c r="Q59" i="1"/>
  <c r="AB59" i="1" l="1"/>
  <c r="Z59" i="1"/>
  <c r="AE59" i="1"/>
  <c r="AA59" i="1" s="1"/>
  <c r="G62" i="1"/>
  <c r="H61" i="1"/>
  <c r="AC58" i="1"/>
  <c r="AD58" i="1"/>
  <c r="M60" i="1"/>
  <c r="J60" i="1"/>
  <c r="O60" i="1"/>
  <c r="L60" i="1"/>
  <c r="N60" i="1"/>
  <c r="Q60" i="1"/>
  <c r="K60" i="1"/>
  <c r="P60" i="1"/>
  <c r="R60" i="1" l="1"/>
  <c r="Y60" i="1"/>
  <c r="X60" i="1"/>
  <c r="W60" i="1"/>
  <c r="V60" i="1"/>
  <c r="U60" i="1"/>
  <c r="T60" i="1"/>
  <c r="S60" i="1"/>
  <c r="Z60" i="1"/>
  <c r="AE60" i="1"/>
  <c r="AB60" i="1"/>
  <c r="AD59" i="1"/>
  <c r="AC59" i="1"/>
  <c r="H62" i="1"/>
  <c r="G63" i="1"/>
  <c r="P61" i="1"/>
  <c r="N61" i="1"/>
  <c r="Q61" i="1"/>
  <c r="M61" i="1"/>
  <c r="J61" i="1"/>
  <c r="L61" i="1"/>
  <c r="O61" i="1"/>
  <c r="AA60" i="1" l="1"/>
  <c r="AE61" i="1"/>
  <c r="AB61" i="1"/>
  <c r="Z61" i="1"/>
  <c r="G64" i="1"/>
  <c r="H63" i="1"/>
  <c r="AD60" i="1"/>
  <c r="AC60" i="1"/>
  <c r="L62" i="1"/>
  <c r="J62" i="1"/>
  <c r="Q62" i="1"/>
  <c r="P62" i="1"/>
  <c r="N62" i="1"/>
  <c r="O62" i="1"/>
  <c r="M62" i="1"/>
  <c r="AA61" i="1" l="1"/>
  <c r="AE62" i="1"/>
  <c r="AB62" i="1"/>
  <c r="Z62" i="1"/>
  <c r="G65" i="1"/>
  <c r="H64" i="1"/>
  <c r="AD61" i="1"/>
  <c r="AC61" i="1"/>
  <c r="O63" i="1"/>
  <c r="N63" i="1"/>
  <c r="M63" i="1"/>
  <c r="Q63" i="1"/>
  <c r="J63" i="1"/>
  <c r="P63" i="1"/>
  <c r="L63" i="1"/>
  <c r="K63" i="1"/>
  <c r="AA62" i="1" l="1"/>
  <c r="AB63" i="1"/>
  <c r="Z63" i="1"/>
  <c r="AE63" i="1"/>
  <c r="V63" i="1"/>
  <c r="U63" i="1"/>
  <c r="T63" i="1"/>
  <c r="S63" i="1"/>
  <c r="R63" i="1"/>
  <c r="Y63" i="1"/>
  <c r="X63" i="1"/>
  <c r="W63" i="1"/>
  <c r="G66" i="1"/>
  <c r="H65" i="1"/>
  <c r="AD62" i="1"/>
  <c r="AC62" i="1"/>
  <c r="O64" i="1"/>
  <c r="P64" i="1"/>
  <c r="M64" i="1"/>
  <c r="Q64" i="1"/>
  <c r="L64" i="1"/>
  <c r="N64" i="1"/>
  <c r="J64" i="1"/>
  <c r="AA63" i="1" l="1"/>
  <c r="AB64" i="1"/>
  <c r="Z64" i="1"/>
  <c r="AE64" i="1"/>
  <c r="G67" i="1"/>
  <c r="H66" i="1"/>
  <c r="AD63" i="1"/>
  <c r="AC63" i="1"/>
  <c r="N65" i="1"/>
  <c r="M65" i="1"/>
  <c r="L65" i="1"/>
  <c r="O65" i="1"/>
  <c r="Q65" i="1"/>
  <c r="J65" i="1"/>
  <c r="P65" i="1"/>
  <c r="AA64" i="1" l="1"/>
  <c r="AB65" i="1"/>
  <c r="Z65" i="1"/>
  <c r="AE65" i="1"/>
  <c r="H67" i="1"/>
  <c r="G68" i="1"/>
  <c r="AC64" i="1"/>
  <c r="AD64" i="1"/>
  <c r="L66" i="1"/>
  <c r="J66" i="1"/>
  <c r="K66" i="1"/>
  <c r="Q66" i="1"/>
  <c r="P66" i="1"/>
  <c r="M66" i="1"/>
  <c r="N66" i="1"/>
  <c r="O66" i="1"/>
  <c r="R66" i="1" l="1"/>
  <c r="Y66" i="1"/>
  <c r="X66" i="1"/>
  <c r="W66" i="1"/>
  <c r="V66" i="1"/>
  <c r="U66" i="1"/>
  <c r="T66" i="1"/>
  <c r="S66" i="1"/>
  <c r="Z66" i="1"/>
  <c r="AE66" i="1"/>
  <c r="AB66" i="1"/>
  <c r="AC65" i="1"/>
  <c r="AD65" i="1"/>
  <c r="H68" i="1"/>
  <c r="G69" i="1"/>
  <c r="AA65" i="1"/>
  <c r="P67" i="1"/>
  <c r="N67" i="1"/>
  <c r="M67" i="1"/>
  <c r="O67" i="1"/>
  <c r="L67" i="1"/>
  <c r="Q67" i="1"/>
  <c r="J67" i="1"/>
  <c r="AA66" i="1" l="1"/>
  <c r="AE67" i="1"/>
  <c r="AB67" i="1"/>
  <c r="Z67" i="1"/>
  <c r="G70" i="1"/>
  <c r="H69" i="1"/>
  <c r="AD66" i="1"/>
  <c r="AC66" i="1"/>
  <c r="M68" i="1"/>
  <c r="J68" i="1"/>
  <c r="L68" i="1"/>
  <c r="O68" i="1"/>
  <c r="N68" i="1"/>
  <c r="Q68" i="1"/>
  <c r="P68" i="1"/>
  <c r="AE68" i="1" l="1"/>
  <c r="AB68" i="1"/>
  <c r="Z68" i="1"/>
  <c r="G71" i="1"/>
  <c r="H70" i="1"/>
  <c r="AD67" i="1"/>
  <c r="AC67" i="1"/>
  <c r="AA67" i="1"/>
  <c r="K69" i="1"/>
  <c r="J69" i="1"/>
  <c r="P69" i="1"/>
  <c r="N69" i="1"/>
  <c r="M69" i="1"/>
  <c r="Q69" i="1"/>
  <c r="O69" i="1"/>
  <c r="L69" i="1"/>
  <c r="AA68" i="1" l="1"/>
  <c r="Y69" i="1"/>
  <c r="X69" i="1"/>
  <c r="W69" i="1"/>
  <c r="V69" i="1"/>
  <c r="U69" i="1"/>
  <c r="T69" i="1"/>
  <c r="S69" i="1"/>
  <c r="R69" i="1"/>
  <c r="AE69" i="1"/>
  <c r="AB69" i="1"/>
  <c r="Z69" i="1"/>
  <c r="H71" i="1"/>
  <c r="G72" i="1"/>
  <c r="AD68" i="1"/>
  <c r="AC68" i="1"/>
  <c r="J70" i="1"/>
  <c r="Q70" i="1"/>
  <c r="N70" i="1"/>
  <c r="P70" i="1"/>
  <c r="M70" i="1"/>
  <c r="O70" i="1"/>
  <c r="L70" i="1"/>
  <c r="AA69" i="1" l="1"/>
  <c r="Z70" i="1"/>
  <c r="AE70" i="1"/>
  <c r="AB70" i="1"/>
  <c r="G73" i="1"/>
  <c r="H72" i="1"/>
  <c r="AD69" i="1"/>
  <c r="AC69" i="1"/>
  <c r="M71" i="1"/>
  <c r="P71" i="1"/>
  <c r="L71" i="1"/>
  <c r="J71" i="1"/>
  <c r="Q71" i="1"/>
  <c r="N71" i="1"/>
  <c r="O71" i="1"/>
  <c r="AA70" i="1" l="1"/>
  <c r="AE71" i="1"/>
  <c r="AA71" i="1" s="1"/>
  <c r="Z71" i="1"/>
  <c r="AB71" i="1"/>
  <c r="G74" i="1"/>
  <c r="H73" i="1"/>
  <c r="AD70" i="1"/>
  <c r="AC70" i="1"/>
  <c r="N72" i="1"/>
  <c r="L72" i="1"/>
  <c r="M72" i="1"/>
  <c r="K72" i="1"/>
  <c r="J72" i="1"/>
  <c r="O72" i="1"/>
  <c r="P72" i="1"/>
  <c r="Q72" i="1"/>
  <c r="Z72" i="1" l="1"/>
  <c r="AE72" i="1"/>
  <c r="AB72" i="1"/>
  <c r="U72" i="1"/>
  <c r="R72" i="1"/>
  <c r="V72" i="1"/>
  <c r="T72" i="1"/>
  <c r="S72" i="1"/>
  <c r="Y72" i="1"/>
  <c r="X72" i="1"/>
  <c r="W72" i="1"/>
  <c r="G75" i="1"/>
  <c r="H74" i="1"/>
  <c r="AD71" i="1"/>
  <c r="AC71" i="1"/>
  <c r="Q73" i="1"/>
  <c r="N73" i="1"/>
  <c r="L73" i="1"/>
  <c r="P73" i="1"/>
  <c r="O73" i="1"/>
  <c r="M73" i="1"/>
  <c r="J73" i="1"/>
  <c r="AA72" i="1" l="1"/>
  <c r="AB73" i="1"/>
  <c r="Z73" i="1"/>
  <c r="AE73" i="1"/>
  <c r="AA73" i="1" s="1"/>
  <c r="H75" i="1"/>
  <c r="G76" i="1"/>
  <c r="AC72" i="1"/>
  <c r="AD72" i="1"/>
  <c r="L74" i="1"/>
  <c r="J74" i="1"/>
  <c r="P74" i="1"/>
  <c r="Q74" i="1"/>
  <c r="N74" i="1"/>
  <c r="O74" i="1"/>
  <c r="M74" i="1"/>
  <c r="Z74" i="1" l="1"/>
  <c r="AE74" i="1"/>
  <c r="AB74" i="1"/>
  <c r="G77" i="1"/>
  <c r="H76" i="1"/>
  <c r="AD73" i="1"/>
  <c r="AC73" i="1"/>
  <c r="M75" i="1"/>
  <c r="Q75" i="1"/>
  <c r="P75" i="1"/>
  <c r="N75" i="1"/>
  <c r="J75" i="1"/>
  <c r="L75" i="1"/>
  <c r="K75" i="1"/>
  <c r="O75" i="1"/>
  <c r="AA74" i="1" l="1"/>
  <c r="Y75" i="1"/>
  <c r="W75" i="1"/>
  <c r="V75" i="1"/>
  <c r="X75" i="1"/>
  <c r="U75" i="1"/>
  <c r="T75" i="1"/>
  <c r="S75" i="1"/>
  <c r="R75" i="1"/>
  <c r="AE75" i="1"/>
  <c r="Z75" i="1"/>
  <c r="AB75" i="1"/>
  <c r="G78" i="1"/>
  <c r="H77" i="1"/>
  <c r="AD74" i="1"/>
  <c r="AC74" i="1"/>
  <c r="L76" i="1"/>
  <c r="J76" i="1"/>
  <c r="P76" i="1"/>
  <c r="N76" i="1"/>
  <c r="M76" i="1"/>
  <c r="Q76" i="1"/>
  <c r="O76" i="1"/>
  <c r="AA75" i="1" l="1"/>
  <c r="AE76" i="1"/>
  <c r="AB76" i="1"/>
  <c r="Z76" i="1"/>
  <c r="G79" i="1"/>
  <c r="H78" i="1"/>
  <c r="AD75" i="1"/>
  <c r="AC75" i="1"/>
  <c r="J77" i="1"/>
  <c r="O77" i="1"/>
  <c r="M77" i="1"/>
  <c r="P77" i="1"/>
  <c r="L77" i="1"/>
  <c r="Q77" i="1"/>
  <c r="N77" i="1"/>
  <c r="AA76" i="1" l="1"/>
  <c r="AE77" i="1"/>
  <c r="AB77" i="1"/>
  <c r="Z77" i="1"/>
  <c r="G80" i="1"/>
  <c r="H79" i="1"/>
  <c r="AD76" i="1"/>
  <c r="AC76" i="1"/>
  <c r="N78" i="1"/>
  <c r="M78" i="1"/>
  <c r="J78" i="1"/>
  <c r="O78" i="1"/>
  <c r="P78" i="1"/>
  <c r="L78" i="1"/>
  <c r="K78" i="1"/>
  <c r="Q78" i="1"/>
  <c r="AA77" i="1" l="1"/>
  <c r="AB78" i="1"/>
  <c r="Z78" i="1"/>
  <c r="AE78" i="1"/>
  <c r="AA78" i="1" s="1"/>
  <c r="U78" i="1"/>
  <c r="T78" i="1"/>
  <c r="S78" i="1"/>
  <c r="R78" i="1"/>
  <c r="Y78" i="1"/>
  <c r="X78" i="1"/>
  <c r="W78" i="1"/>
  <c r="V78" i="1"/>
  <c r="G81" i="1"/>
  <c r="H80" i="1"/>
  <c r="AC77" i="1"/>
  <c r="AD77" i="1"/>
  <c r="M79" i="1"/>
  <c r="L79" i="1"/>
  <c r="J79" i="1"/>
  <c r="O79" i="1"/>
  <c r="P79" i="1"/>
  <c r="Q79" i="1"/>
  <c r="N79" i="1"/>
  <c r="AB79" i="1" l="1"/>
  <c r="Z79" i="1"/>
  <c r="AE79" i="1"/>
  <c r="AA79" i="1" s="1"/>
  <c r="H81" i="1"/>
  <c r="G82" i="1"/>
  <c r="AC78" i="1"/>
  <c r="AD78" i="1"/>
  <c r="J80" i="1"/>
  <c r="P80" i="1"/>
  <c r="O80" i="1"/>
  <c r="Q80" i="1"/>
  <c r="N80" i="1"/>
  <c r="L80" i="1"/>
  <c r="M80" i="1"/>
  <c r="Z80" i="1" l="1"/>
  <c r="AE80" i="1"/>
  <c r="AB80" i="1"/>
  <c r="H82" i="1"/>
  <c r="G83" i="1"/>
  <c r="AD79" i="1"/>
  <c r="AC79" i="1"/>
  <c r="K81" i="1"/>
  <c r="N81" i="1"/>
  <c r="O81" i="1"/>
  <c r="J81" i="1"/>
  <c r="Q81" i="1"/>
  <c r="M81" i="1"/>
  <c r="L81" i="1"/>
  <c r="P81" i="1"/>
  <c r="AA80" i="1" l="1"/>
  <c r="AE81" i="1"/>
  <c r="AB81" i="1"/>
  <c r="Z81" i="1"/>
  <c r="Y81" i="1"/>
  <c r="X81" i="1"/>
  <c r="W81" i="1"/>
  <c r="V81" i="1"/>
  <c r="U81" i="1"/>
  <c r="T81" i="1"/>
  <c r="S81" i="1"/>
  <c r="R81" i="1"/>
  <c r="AD80" i="1"/>
  <c r="AC80" i="1"/>
  <c r="G84" i="1"/>
  <c r="H83" i="1"/>
  <c r="Q82" i="1"/>
  <c r="P82" i="1"/>
  <c r="M82" i="1"/>
  <c r="O82" i="1"/>
  <c r="L82" i="1"/>
  <c r="N82" i="1"/>
  <c r="J82" i="1"/>
  <c r="AA81" i="1" l="1"/>
  <c r="AE82" i="1"/>
  <c r="AB82" i="1"/>
  <c r="Z82" i="1"/>
  <c r="G85" i="1"/>
  <c r="H84" i="1"/>
  <c r="AD81" i="1"/>
  <c r="AC81" i="1"/>
  <c r="P83" i="1"/>
  <c r="O83" i="1"/>
  <c r="N83" i="1"/>
  <c r="L83" i="1"/>
  <c r="J83" i="1"/>
  <c r="M83" i="1"/>
  <c r="Q83" i="1"/>
  <c r="AA82" i="1" l="1"/>
  <c r="AE83" i="1"/>
  <c r="AB83" i="1"/>
  <c r="Z83" i="1"/>
  <c r="G86" i="1"/>
  <c r="H85" i="1"/>
  <c r="AD82" i="1"/>
  <c r="AC82" i="1"/>
  <c r="N84" i="1"/>
  <c r="K84" i="1"/>
  <c r="Q84" i="1"/>
  <c r="P84" i="1"/>
  <c r="M84" i="1"/>
  <c r="L84" i="1"/>
  <c r="J84" i="1"/>
  <c r="O84" i="1"/>
  <c r="AA83" i="1" l="1"/>
  <c r="AB84" i="1"/>
  <c r="Z84" i="1"/>
  <c r="AE84" i="1"/>
  <c r="AA84" i="1" s="1"/>
  <c r="U84" i="1"/>
  <c r="T84" i="1"/>
  <c r="S84" i="1"/>
  <c r="R84" i="1"/>
  <c r="Y84" i="1"/>
  <c r="X84" i="1"/>
  <c r="W84" i="1"/>
  <c r="V84" i="1"/>
  <c r="H86" i="1"/>
  <c r="G87" i="1"/>
  <c r="AD83" i="1"/>
  <c r="AC83" i="1"/>
  <c r="L85" i="1"/>
  <c r="J85" i="1"/>
  <c r="O85" i="1"/>
  <c r="K85" i="1"/>
  <c r="Q85" i="1"/>
  <c r="M85" i="1"/>
  <c r="P85" i="1"/>
  <c r="N85" i="1"/>
  <c r="Z85" i="1" l="1"/>
  <c r="AE85" i="1"/>
  <c r="AA85" i="1" s="1"/>
  <c r="AB85" i="1"/>
  <c r="G88" i="1"/>
  <c r="H87" i="1"/>
  <c r="AC84" i="1"/>
  <c r="AD84" i="1"/>
  <c r="Q86" i="1"/>
  <c r="M86" i="1"/>
  <c r="P86" i="1"/>
  <c r="O86" i="1"/>
  <c r="N86" i="1"/>
  <c r="J86" i="1"/>
  <c r="K86" i="1"/>
  <c r="L86" i="1"/>
  <c r="AE86" i="1" l="1"/>
  <c r="AB86" i="1"/>
  <c r="Z86" i="1"/>
  <c r="G89" i="1"/>
  <c r="H88" i="1"/>
  <c r="AD85" i="1"/>
  <c r="AC85" i="1"/>
  <c r="P87" i="1"/>
  <c r="O87" i="1"/>
  <c r="L87" i="1"/>
  <c r="M87" i="1"/>
  <c r="J87" i="1"/>
  <c r="K87" i="1"/>
  <c r="N87" i="1"/>
  <c r="Q87" i="1"/>
  <c r="AA86" i="1" l="1"/>
  <c r="W87" i="1"/>
  <c r="V87" i="1"/>
  <c r="U87" i="1"/>
  <c r="T87" i="1"/>
  <c r="S87" i="1"/>
  <c r="R87" i="1"/>
  <c r="Y87" i="1"/>
  <c r="X87" i="1"/>
  <c r="AE87" i="1"/>
  <c r="AB87" i="1"/>
  <c r="Z87" i="1"/>
  <c r="G90" i="1"/>
  <c r="H89" i="1"/>
  <c r="AD86" i="1"/>
  <c r="AC86" i="1"/>
  <c r="N88" i="1"/>
  <c r="M88" i="1"/>
  <c r="Q88" i="1"/>
  <c r="L88" i="1"/>
  <c r="K88" i="1"/>
  <c r="J88" i="1"/>
  <c r="P88" i="1"/>
  <c r="O88" i="1"/>
  <c r="AA87" i="1" l="1"/>
  <c r="AB88" i="1"/>
  <c r="Z88" i="1"/>
  <c r="AE88" i="1"/>
  <c r="AA88" i="1" s="1"/>
  <c r="H90" i="1"/>
  <c r="G91" i="1"/>
  <c r="AD87" i="1"/>
  <c r="AC87" i="1"/>
  <c r="L89" i="1"/>
  <c r="J89" i="1"/>
  <c r="Q89" i="1"/>
  <c r="P89" i="1"/>
  <c r="O89" i="1"/>
  <c r="M89" i="1"/>
  <c r="K89" i="1"/>
  <c r="N89" i="1"/>
  <c r="Z89" i="1" l="1"/>
  <c r="AE89" i="1"/>
  <c r="AB89" i="1"/>
  <c r="G92" i="1"/>
  <c r="H91" i="1"/>
  <c r="AC88" i="1"/>
  <c r="AD88" i="1"/>
  <c r="J90" i="1"/>
  <c r="L90" i="1"/>
  <c r="Q90" i="1"/>
  <c r="N90" i="1"/>
  <c r="O90" i="1"/>
  <c r="K90" i="1"/>
  <c r="P90" i="1"/>
  <c r="M90" i="1"/>
  <c r="AA89" i="1" l="1"/>
  <c r="Y90" i="1"/>
  <c r="X90" i="1"/>
  <c r="W90" i="1"/>
  <c r="V90" i="1"/>
  <c r="U90" i="1"/>
  <c r="T90" i="1"/>
  <c r="S90" i="1"/>
  <c r="R90" i="1"/>
  <c r="AE90" i="1"/>
  <c r="AB90" i="1"/>
  <c r="Z90" i="1"/>
  <c r="G93" i="1"/>
  <c r="H92" i="1"/>
  <c r="AD89" i="1"/>
  <c r="AC89" i="1"/>
  <c r="Q91" i="1"/>
  <c r="K91" i="1"/>
  <c r="P91" i="1"/>
  <c r="O91" i="1"/>
  <c r="L91" i="1"/>
  <c r="M91" i="1"/>
  <c r="J91" i="1"/>
  <c r="N91" i="1"/>
  <c r="AA90" i="1" l="1"/>
  <c r="AE91" i="1"/>
  <c r="AB91" i="1"/>
  <c r="Z91" i="1"/>
  <c r="G94" i="1"/>
  <c r="H93" i="1"/>
  <c r="AD90" i="1"/>
  <c r="AC90" i="1"/>
  <c r="P92" i="1"/>
  <c r="O92" i="1"/>
  <c r="N92" i="1"/>
  <c r="M92" i="1"/>
  <c r="K92" i="1"/>
  <c r="J92" i="1"/>
  <c r="L92" i="1"/>
  <c r="Q92" i="1"/>
  <c r="AA91" i="1" l="1"/>
  <c r="AB92" i="1"/>
  <c r="Z92" i="1"/>
  <c r="AE92" i="1"/>
  <c r="AA92" i="1" s="1"/>
  <c r="H94" i="1"/>
  <c r="G95" i="1"/>
  <c r="AD91" i="1"/>
  <c r="AC91" i="1"/>
  <c r="L93" i="1"/>
  <c r="J93" i="1"/>
  <c r="Q93" i="1"/>
  <c r="K93" i="1"/>
  <c r="O93" i="1"/>
  <c r="P93" i="1"/>
  <c r="N93" i="1"/>
  <c r="M93" i="1"/>
  <c r="S93" i="1" l="1"/>
  <c r="R93" i="1"/>
  <c r="Y93" i="1"/>
  <c r="X93" i="1"/>
  <c r="W93" i="1"/>
  <c r="V93" i="1"/>
  <c r="U93" i="1"/>
  <c r="T93" i="1"/>
  <c r="Z93" i="1"/>
  <c r="AE93" i="1"/>
  <c r="AB93" i="1"/>
  <c r="G96" i="1"/>
  <c r="H95" i="1"/>
  <c r="AC92" i="1"/>
  <c r="AD92" i="1"/>
  <c r="N94" i="1"/>
  <c r="M94" i="1"/>
  <c r="K94" i="1"/>
  <c r="J94" i="1"/>
  <c r="Q94" i="1"/>
  <c r="L94" i="1"/>
  <c r="P94" i="1"/>
  <c r="O94" i="1"/>
  <c r="AA93" i="1" l="1"/>
  <c r="AE94" i="1"/>
  <c r="AB94" i="1"/>
  <c r="Z94" i="1"/>
  <c r="G97" i="1"/>
  <c r="H96" i="1"/>
  <c r="AD93" i="1"/>
  <c r="AC93" i="1"/>
  <c r="Q95" i="1"/>
  <c r="P95" i="1"/>
  <c r="O95" i="1"/>
  <c r="L95" i="1"/>
  <c r="M95" i="1"/>
  <c r="J95" i="1"/>
  <c r="N95" i="1"/>
  <c r="K95" i="1"/>
  <c r="AA94" i="1" l="1"/>
  <c r="AE95" i="1"/>
  <c r="AB95" i="1"/>
  <c r="Z95" i="1"/>
  <c r="G98" i="1"/>
  <c r="H97" i="1"/>
  <c r="AD94" i="1"/>
  <c r="AC94" i="1"/>
  <c r="O96" i="1"/>
  <c r="N96" i="1"/>
  <c r="K96" i="1"/>
  <c r="L96" i="1"/>
  <c r="M96" i="1"/>
  <c r="P96" i="1"/>
  <c r="Q96" i="1"/>
  <c r="J96" i="1"/>
  <c r="AA95" i="1" l="1"/>
  <c r="AB96" i="1"/>
  <c r="Z96" i="1"/>
  <c r="AE96" i="1"/>
  <c r="AA96" i="1" s="1"/>
  <c r="U96" i="1"/>
  <c r="T96" i="1"/>
  <c r="S96" i="1"/>
  <c r="R96" i="1"/>
  <c r="Y96" i="1"/>
  <c r="X96" i="1"/>
  <c r="W96" i="1"/>
  <c r="V96" i="1"/>
  <c r="H98" i="1"/>
  <c r="G99" i="1"/>
  <c r="AD95" i="1"/>
  <c r="AC95" i="1"/>
  <c r="M97" i="1"/>
  <c r="L97" i="1"/>
  <c r="P97" i="1"/>
  <c r="K97" i="1"/>
  <c r="Q97" i="1"/>
  <c r="N97" i="1"/>
  <c r="J97" i="1"/>
  <c r="O97" i="1"/>
  <c r="Z97" i="1" l="1"/>
  <c r="AE97" i="1"/>
  <c r="AB97" i="1"/>
  <c r="G100" i="1"/>
  <c r="H99" i="1"/>
  <c r="AC96" i="1"/>
  <c r="AD96" i="1"/>
  <c r="J98" i="1"/>
  <c r="N98" i="1"/>
  <c r="Q98" i="1"/>
  <c r="O98" i="1"/>
  <c r="P98" i="1"/>
  <c r="L98" i="1"/>
  <c r="K98" i="1"/>
  <c r="M98" i="1"/>
  <c r="AA97" i="1" l="1"/>
  <c r="AE98" i="1"/>
  <c r="AB98" i="1"/>
  <c r="Z98" i="1"/>
  <c r="G101" i="1"/>
  <c r="H100" i="1"/>
  <c r="AD97" i="1"/>
  <c r="AC97" i="1"/>
  <c r="Q99" i="1"/>
  <c r="P99" i="1"/>
  <c r="N99" i="1"/>
  <c r="L99" i="1"/>
  <c r="M99" i="1"/>
  <c r="K99" i="1"/>
  <c r="O99" i="1"/>
  <c r="J99" i="1"/>
  <c r="AA98" i="1" l="1"/>
  <c r="W99" i="1"/>
  <c r="V99" i="1"/>
  <c r="U99" i="1"/>
  <c r="T99" i="1"/>
  <c r="S99" i="1"/>
  <c r="R99" i="1"/>
  <c r="Y99" i="1"/>
  <c r="X99" i="1"/>
  <c r="AE99" i="1"/>
  <c r="AB99" i="1"/>
  <c r="Z99" i="1"/>
  <c r="H101" i="1"/>
  <c r="G102" i="1"/>
  <c r="AD98" i="1"/>
  <c r="AC98" i="1"/>
  <c r="L100" i="1"/>
  <c r="N100" i="1"/>
  <c r="P100" i="1"/>
  <c r="K100" i="1"/>
  <c r="J100" i="1"/>
  <c r="O100" i="1"/>
  <c r="Q100" i="1"/>
  <c r="M100" i="1"/>
  <c r="AA99" i="1" l="1"/>
  <c r="R100" i="1"/>
  <c r="AB100" i="1"/>
  <c r="Z100" i="1"/>
  <c r="AE100" i="1"/>
  <c r="AA100" i="1" s="1"/>
  <c r="AD99" i="1"/>
  <c r="AC99" i="1"/>
  <c r="G103" i="1"/>
  <c r="H102" i="1"/>
  <c r="J101" i="1"/>
  <c r="Q101" i="1"/>
  <c r="O101" i="1"/>
  <c r="N101" i="1"/>
  <c r="P101" i="1"/>
  <c r="K101" i="1"/>
  <c r="M101" i="1"/>
  <c r="L101" i="1"/>
  <c r="R101" i="1" l="1"/>
  <c r="AE101" i="1"/>
  <c r="AB101" i="1"/>
  <c r="Z101" i="1"/>
  <c r="G104" i="1"/>
  <c r="H103" i="1"/>
  <c r="AD100" i="1"/>
  <c r="AC100" i="1"/>
  <c r="O102" i="1"/>
  <c r="J102" i="1"/>
  <c r="P102" i="1"/>
  <c r="N102" i="1"/>
  <c r="M102" i="1"/>
  <c r="K102" i="1"/>
  <c r="Q102" i="1"/>
  <c r="L102" i="1"/>
  <c r="AA101" i="1" l="1"/>
  <c r="R102" i="1"/>
  <c r="AB102" i="1"/>
  <c r="Z102" i="1"/>
  <c r="AE102" i="1"/>
  <c r="AA102" i="1" s="1"/>
  <c r="H104" i="1"/>
  <c r="G105" i="1"/>
  <c r="AD101" i="1"/>
  <c r="AC101" i="1"/>
  <c r="Q103" i="1"/>
  <c r="P103" i="1"/>
  <c r="O103" i="1"/>
  <c r="J103" i="1"/>
  <c r="K103" i="1"/>
  <c r="M103" i="1"/>
  <c r="N103" i="1"/>
  <c r="L103" i="1"/>
  <c r="R103" i="1" l="1"/>
  <c r="Z103" i="1"/>
  <c r="AE103" i="1"/>
  <c r="AA103" i="1" s="1"/>
  <c r="AB103" i="1"/>
  <c r="G106" i="1"/>
  <c r="H105" i="1"/>
  <c r="AD102" i="1"/>
  <c r="AC102" i="1"/>
  <c r="O104" i="1"/>
  <c r="N104" i="1"/>
  <c r="L104" i="1"/>
  <c r="K104" i="1"/>
  <c r="M104" i="1"/>
  <c r="P104" i="1"/>
  <c r="J104" i="1"/>
  <c r="Q104" i="1"/>
  <c r="R104" i="1" l="1"/>
  <c r="AE104" i="1"/>
  <c r="AA104" i="1" s="1"/>
  <c r="AB104" i="1"/>
  <c r="Z104" i="1"/>
  <c r="G107" i="1"/>
  <c r="H106" i="1"/>
  <c r="AD103" i="1"/>
  <c r="AC103" i="1"/>
  <c r="J105" i="1"/>
  <c r="P105" i="1"/>
  <c r="O105" i="1"/>
  <c r="K105" i="1"/>
  <c r="Q105" i="1"/>
  <c r="N105" i="1"/>
  <c r="L105" i="1"/>
  <c r="M105" i="1"/>
  <c r="R105" i="1" l="1"/>
  <c r="AB105" i="1"/>
  <c r="Z105" i="1"/>
  <c r="AE105" i="1"/>
  <c r="AA105" i="1" s="1"/>
  <c r="G108" i="1"/>
  <c r="H107" i="1"/>
  <c r="AD104" i="1"/>
  <c r="AC104" i="1"/>
  <c r="O106" i="1"/>
  <c r="N106" i="1"/>
  <c r="M106" i="1"/>
  <c r="L106" i="1"/>
  <c r="P106" i="1"/>
  <c r="Q106" i="1"/>
  <c r="K106" i="1"/>
  <c r="J106" i="1"/>
  <c r="R106" i="1" l="1"/>
  <c r="Z106" i="1"/>
  <c r="AE106" i="1"/>
  <c r="AB106" i="1"/>
  <c r="G109" i="1"/>
  <c r="H108" i="1"/>
  <c r="AC105" i="1"/>
  <c r="AD105" i="1"/>
  <c r="K107" i="1"/>
  <c r="J107" i="1"/>
  <c r="P107" i="1"/>
  <c r="O107" i="1"/>
  <c r="M107" i="1"/>
  <c r="L107" i="1"/>
  <c r="N107" i="1"/>
  <c r="Q107" i="1"/>
  <c r="AA106" i="1" l="1"/>
  <c r="R107" i="1"/>
  <c r="AE107" i="1"/>
  <c r="AB107" i="1"/>
  <c r="Z107" i="1"/>
  <c r="H109" i="1"/>
  <c r="G110" i="1"/>
  <c r="AD106" i="1"/>
  <c r="AC106" i="1"/>
  <c r="J108" i="1"/>
  <c r="N108" i="1"/>
  <c r="Q108" i="1"/>
  <c r="P108" i="1"/>
  <c r="O108" i="1"/>
  <c r="M108" i="1"/>
  <c r="K108" i="1"/>
  <c r="L108" i="1"/>
  <c r="AA107" i="1" l="1"/>
  <c r="AB108" i="1"/>
  <c r="Z108" i="1"/>
  <c r="AE108" i="1"/>
  <c r="AA108" i="1" s="1"/>
  <c r="R108" i="1"/>
  <c r="G111" i="1"/>
  <c r="H110" i="1"/>
  <c r="AD107" i="1"/>
  <c r="AC107" i="1"/>
  <c r="P109" i="1"/>
  <c r="O109" i="1"/>
  <c r="K109" i="1"/>
  <c r="Q109" i="1"/>
  <c r="L109" i="1"/>
  <c r="N109" i="1"/>
  <c r="M109" i="1"/>
  <c r="J109" i="1"/>
  <c r="R109" i="1" l="1"/>
  <c r="AE109" i="1"/>
  <c r="AB109" i="1"/>
  <c r="Z109" i="1"/>
  <c r="G112" i="1"/>
  <c r="H111" i="1"/>
  <c r="AD108" i="1"/>
  <c r="AC108" i="1"/>
  <c r="K110" i="1"/>
  <c r="J110" i="1"/>
  <c r="Q110" i="1"/>
  <c r="M110" i="1"/>
  <c r="P110" i="1"/>
  <c r="O110" i="1"/>
  <c r="N110" i="1"/>
  <c r="L110" i="1"/>
  <c r="AA109" i="1" l="1"/>
  <c r="R110" i="1"/>
  <c r="AB110" i="1"/>
  <c r="Z110" i="1"/>
  <c r="AE110" i="1"/>
  <c r="AA110" i="1" s="1"/>
  <c r="H112" i="1"/>
  <c r="G113" i="1"/>
  <c r="AD109" i="1"/>
  <c r="AC109" i="1"/>
  <c r="K111" i="1"/>
  <c r="O111" i="1"/>
  <c r="N111" i="1"/>
  <c r="P111" i="1"/>
  <c r="M111" i="1"/>
  <c r="L111" i="1"/>
  <c r="J111" i="1"/>
  <c r="Q111" i="1"/>
  <c r="R111" i="1" l="1"/>
  <c r="Z111" i="1"/>
  <c r="AE111" i="1"/>
  <c r="AA111" i="1" s="1"/>
  <c r="AB111" i="1"/>
  <c r="G114" i="1"/>
  <c r="H113" i="1"/>
  <c r="AD110" i="1"/>
  <c r="AC110" i="1"/>
  <c r="O112" i="1"/>
  <c r="N112" i="1"/>
  <c r="M112" i="1"/>
  <c r="L112" i="1"/>
  <c r="K112" i="1"/>
  <c r="J112" i="1"/>
  <c r="Q112" i="1"/>
  <c r="P112" i="1"/>
  <c r="R112" i="1" l="1"/>
  <c r="AE112" i="1"/>
  <c r="AB112" i="1"/>
  <c r="Z112" i="1"/>
  <c r="G115" i="1"/>
  <c r="H114" i="1"/>
  <c r="AD111" i="1"/>
  <c r="AC111" i="1"/>
  <c r="J113" i="1"/>
  <c r="O113" i="1"/>
  <c r="Q113" i="1"/>
  <c r="P113" i="1"/>
  <c r="M113" i="1"/>
  <c r="K113" i="1"/>
  <c r="N113" i="1"/>
  <c r="L113" i="1"/>
  <c r="AA112" i="1" l="1"/>
  <c r="R113" i="1"/>
  <c r="AB113" i="1"/>
  <c r="Z113" i="1"/>
  <c r="AE113" i="1"/>
  <c r="AA113" i="1" s="1"/>
  <c r="G116" i="1"/>
  <c r="H115" i="1"/>
  <c r="AD112" i="1"/>
  <c r="AC112" i="1"/>
  <c r="O114" i="1"/>
  <c r="K114" i="1"/>
  <c r="N114" i="1"/>
  <c r="Q114" i="1"/>
  <c r="M114" i="1"/>
  <c r="J114" i="1"/>
  <c r="L114" i="1"/>
  <c r="P114" i="1"/>
  <c r="R114" i="1" l="1"/>
  <c r="Z114" i="1"/>
  <c r="AE114" i="1"/>
  <c r="AB114" i="1"/>
  <c r="G117" i="1"/>
  <c r="H116" i="1"/>
  <c r="AC113" i="1"/>
  <c r="AD113" i="1"/>
  <c r="K115" i="1"/>
  <c r="Q115" i="1"/>
  <c r="O115" i="1"/>
  <c r="N115" i="1"/>
  <c r="M115" i="1"/>
  <c r="J115" i="1"/>
  <c r="L115" i="1"/>
  <c r="P115" i="1"/>
  <c r="AA114" i="1" l="1"/>
  <c r="AE115" i="1"/>
  <c r="AA115" i="1" s="1"/>
  <c r="AB115" i="1"/>
  <c r="Z115" i="1"/>
  <c r="R115" i="1"/>
  <c r="H117" i="1"/>
  <c r="G118" i="1"/>
  <c r="AD114" i="1"/>
  <c r="AC114" i="1"/>
  <c r="L116" i="1"/>
  <c r="K116" i="1"/>
  <c r="O116" i="1"/>
  <c r="M116" i="1"/>
  <c r="N116" i="1"/>
  <c r="P116" i="1"/>
  <c r="Q116" i="1"/>
  <c r="J116" i="1"/>
  <c r="AB116" i="1" l="1"/>
  <c r="Z116" i="1"/>
  <c r="AE116" i="1"/>
  <c r="AA116" i="1" s="1"/>
  <c r="R116" i="1"/>
  <c r="G119" i="1"/>
  <c r="H118" i="1"/>
  <c r="AD115" i="1"/>
  <c r="AC115" i="1"/>
  <c r="P117" i="1"/>
  <c r="K117" i="1"/>
  <c r="L117" i="1"/>
  <c r="O117" i="1"/>
  <c r="M117" i="1"/>
  <c r="Q117" i="1"/>
  <c r="N117" i="1"/>
  <c r="J117" i="1"/>
  <c r="R117" i="1" l="1"/>
  <c r="AE117" i="1"/>
  <c r="AA117" i="1" s="1"/>
  <c r="AB117" i="1"/>
  <c r="Z117" i="1"/>
  <c r="G120" i="1"/>
  <c r="H119" i="1"/>
  <c r="AD116" i="1"/>
  <c r="AC116" i="1"/>
  <c r="K118" i="1"/>
  <c r="J118" i="1"/>
  <c r="P118" i="1"/>
  <c r="Q118" i="1"/>
  <c r="N118" i="1"/>
  <c r="O118" i="1"/>
  <c r="L118" i="1"/>
  <c r="M118" i="1"/>
  <c r="R118" i="1" l="1"/>
  <c r="AB118" i="1"/>
  <c r="Z118" i="1"/>
  <c r="AE118" i="1"/>
  <c r="AA118" i="1" s="1"/>
  <c r="H120" i="1"/>
  <c r="G121" i="1"/>
  <c r="AD117" i="1"/>
  <c r="AC117" i="1"/>
  <c r="P119" i="1"/>
  <c r="O119" i="1"/>
  <c r="N119" i="1"/>
  <c r="M119" i="1"/>
  <c r="L119" i="1"/>
  <c r="J119" i="1"/>
  <c r="K119" i="1"/>
  <c r="Q119" i="1"/>
  <c r="R119" i="1" l="1"/>
  <c r="Z119" i="1"/>
  <c r="AE119" i="1"/>
  <c r="AA119" i="1" s="1"/>
  <c r="AB119" i="1"/>
  <c r="G122" i="1"/>
  <c r="H121" i="1"/>
  <c r="AD118" i="1"/>
  <c r="AC118" i="1"/>
  <c r="O120" i="1"/>
  <c r="N120" i="1"/>
  <c r="M120" i="1"/>
  <c r="L120" i="1"/>
  <c r="K120" i="1"/>
  <c r="J120" i="1"/>
  <c r="P120" i="1"/>
  <c r="Q120" i="1"/>
  <c r="R120" i="1" l="1"/>
  <c r="AE120" i="1"/>
  <c r="AB120" i="1"/>
  <c r="Z120" i="1"/>
  <c r="G123" i="1"/>
  <c r="H122" i="1"/>
  <c r="AD119" i="1"/>
  <c r="AC119" i="1"/>
  <c r="J121" i="1"/>
  <c r="Q121" i="1"/>
  <c r="P121" i="1"/>
  <c r="O121" i="1"/>
  <c r="N121" i="1"/>
  <c r="K121" i="1"/>
  <c r="L121" i="1"/>
  <c r="M121" i="1"/>
  <c r="AA120" i="1" l="1"/>
  <c r="R121" i="1"/>
  <c r="AB121" i="1"/>
  <c r="Z121" i="1"/>
  <c r="AE121" i="1"/>
  <c r="AA121" i="1" s="1"/>
  <c r="G124" i="1"/>
  <c r="H123" i="1"/>
  <c r="AD120" i="1"/>
  <c r="AC120" i="1"/>
  <c r="Q122" i="1"/>
  <c r="N122" i="1"/>
  <c r="M122" i="1"/>
  <c r="K122" i="1"/>
  <c r="O122" i="1"/>
  <c r="L122" i="1"/>
  <c r="J122" i="1"/>
  <c r="P122" i="1"/>
  <c r="R122" i="1" l="1"/>
  <c r="Z122" i="1"/>
  <c r="AE122" i="1"/>
  <c r="AA122" i="1" s="1"/>
  <c r="AB122" i="1"/>
  <c r="G125" i="1"/>
  <c r="H124" i="1"/>
  <c r="AC121" i="1"/>
  <c r="AD121" i="1"/>
  <c r="L123" i="1"/>
  <c r="K123" i="1"/>
  <c r="J123" i="1"/>
  <c r="Q123" i="1"/>
  <c r="N123" i="1"/>
  <c r="M123" i="1"/>
  <c r="O123" i="1"/>
  <c r="P123" i="1"/>
  <c r="AE123" i="1" l="1"/>
  <c r="AA123" i="1" s="1"/>
  <c r="AB123" i="1"/>
  <c r="Z123" i="1"/>
  <c r="R123" i="1"/>
  <c r="G126" i="1"/>
  <c r="H125" i="1"/>
  <c r="AD122" i="1"/>
  <c r="AC122" i="1"/>
  <c r="Q124" i="1"/>
  <c r="P124" i="1"/>
  <c r="J124" i="1"/>
  <c r="M124" i="1"/>
  <c r="O124" i="1"/>
  <c r="K124" i="1"/>
  <c r="N124" i="1"/>
  <c r="L124" i="1"/>
  <c r="AB124" i="1" l="1"/>
  <c r="Z124" i="1"/>
  <c r="AE124" i="1"/>
  <c r="AA124" i="1" s="1"/>
  <c r="R124" i="1"/>
  <c r="H126" i="1"/>
  <c r="G127" i="1"/>
  <c r="AD123" i="1"/>
  <c r="AC123" i="1"/>
  <c r="N125" i="1"/>
  <c r="M125" i="1"/>
  <c r="L125" i="1"/>
  <c r="Q125" i="1"/>
  <c r="P125" i="1"/>
  <c r="K125" i="1"/>
  <c r="J125" i="1"/>
  <c r="O125" i="1"/>
  <c r="R125" i="1" l="1"/>
  <c r="AE125" i="1"/>
  <c r="AA125" i="1" s="1"/>
  <c r="AB125" i="1"/>
  <c r="Z125" i="1"/>
  <c r="G128" i="1"/>
  <c r="H127" i="1"/>
  <c r="AD124" i="1"/>
  <c r="AC124" i="1"/>
  <c r="J126" i="1"/>
  <c r="N126" i="1"/>
  <c r="L126" i="1"/>
  <c r="K126" i="1"/>
  <c r="P126" i="1"/>
  <c r="Q126" i="1"/>
  <c r="M126" i="1"/>
  <c r="O126" i="1"/>
  <c r="R126" i="1" l="1"/>
  <c r="AE126" i="1"/>
  <c r="AA126" i="1" s="1"/>
  <c r="AB126" i="1"/>
  <c r="Z126" i="1"/>
  <c r="G129" i="1"/>
  <c r="H128" i="1"/>
  <c r="AD125" i="1"/>
  <c r="AC125" i="1"/>
  <c r="J127" i="1"/>
  <c r="Q127" i="1"/>
  <c r="M127" i="1"/>
  <c r="L127" i="1"/>
  <c r="N127" i="1"/>
  <c r="K127" i="1"/>
  <c r="O127" i="1"/>
  <c r="P127" i="1"/>
  <c r="R127" i="1" l="1"/>
  <c r="AB127" i="1"/>
  <c r="AE127" i="1"/>
  <c r="AA127" i="1" s="1"/>
  <c r="Z127" i="1"/>
  <c r="G130" i="1"/>
  <c r="H129" i="1"/>
  <c r="AD126" i="1"/>
  <c r="AC126" i="1"/>
  <c r="O128" i="1"/>
  <c r="N128" i="1"/>
  <c r="M128" i="1"/>
  <c r="L128" i="1"/>
  <c r="P128" i="1"/>
  <c r="J128" i="1"/>
  <c r="Q128" i="1"/>
  <c r="K128" i="1"/>
  <c r="R128" i="1" l="1"/>
  <c r="Z128" i="1"/>
  <c r="AB128" i="1"/>
  <c r="AE128" i="1"/>
  <c r="AA128" i="1" s="1"/>
  <c r="G131" i="1"/>
  <c r="H130" i="1"/>
  <c r="AC127" i="1"/>
  <c r="AD127" i="1"/>
  <c r="Q129" i="1"/>
  <c r="L129" i="1"/>
  <c r="K129" i="1"/>
  <c r="O129" i="1"/>
  <c r="M129" i="1"/>
  <c r="J129" i="1"/>
  <c r="N129" i="1"/>
  <c r="P129" i="1"/>
  <c r="AE129" i="1" l="1"/>
  <c r="AA129" i="1" s="1"/>
  <c r="AB129" i="1"/>
  <c r="Z129" i="1"/>
  <c r="R129" i="1"/>
  <c r="G132" i="1"/>
  <c r="H131" i="1"/>
  <c r="AC128" i="1"/>
  <c r="AD128" i="1"/>
  <c r="J130" i="1"/>
  <c r="P130" i="1"/>
  <c r="N130" i="1"/>
  <c r="M130" i="1"/>
  <c r="Q130" i="1"/>
  <c r="L130" i="1"/>
  <c r="K130" i="1"/>
  <c r="O130" i="1"/>
  <c r="R130" i="1" l="1"/>
  <c r="AB130" i="1"/>
  <c r="Z130" i="1"/>
  <c r="AE130" i="1"/>
  <c r="AA130" i="1" s="1"/>
  <c r="G133" i="1"/>
  <c r="H132" i="1"/>
  <c r="AD129" i="1"/>
  <c r="AC129" i="1"/>
  <c r="M131" i="1"/>
  <c r="L131" i="1"/>
  <c r="K131" i="1"/>
  <c r="O131" i="1"/>
  <c r="J131" i="1"/>
  <c r="Q131" i="1"/>
  <c r="N131" i="1"/>
  <c r="P131" i="1"/>
  <c r="R131" i="1" l="1"/>
  <c r="Z131" i="1"/>
  <c r="AE131" i="1"/>
  <c r="AB131" i="1"/>
  <c r="AC130" i="1"/>
  <c r="AD130" i="1"/>
  <c r="G134" i="1"/>
  <c r="H133" i="1"/>
  <c r="N132" i="1"/>
  <c r="M132" i="1"/>
  <c r="L132" i="1"/>
  <c r="J132" i="1"/>
  <c r="P132" i="1"/>
  <c r="K132" i="1"/>
  <c r="O132" i="1"/>
  <c r="Q132" i="1"/>
  <c r="AA131" i="1" l="1"/>
  <c r="R132" i="1"/>
  <c r="AE132" i="1"/>
  <c r="AA132" i="1" s="1"/>
  <c r="AB132" i="1"/>
  <c r="Z132" i="1"/>
  <c r="H134" i="1"/>
  <c r="G135" i="1"/>
  <c r="AD131" i="1"/>
  <c r="AC131" i="1"/>
  <c r="J133" i="1"/>
  <c r="P133" i="1"/>
  <c r="O133" i="1"/>
  <c r="N133" i="1"/>
  <c r="M133" i="1"/>
  <c r="L133" i="1"/>
  <c r="K133" i="1"/>
  <c r="Q133" i="1"/>
  <c r="R133" i="1" l="1"/>
  <c r="AB133" i="1"/>
  <c r="Z133" i="1"/>
  <c r="AE133" i="1"/>
  <c r="AA133" i="1" s="1"/>
  <c r="AD132" i="1"/>
  <c r="AC132" i="1"/>
  <c r="G136" i="1"/>
  <c r="H135" i="1"/>
  <c r="J134" i="1"/>
  <c r="Q134" i="1"/>
  <c r="P134" i="1"/>
  <c r="O134" i="1"/>
  <c r="K134" i="1"/>
  <c r="N134" i="1"/>
  <c r="L134" i="1"/>
  <c r="M134" i="1"/>
  <c r="R134" i="1" l="1"/>
  <c r="AE134" i="1"/>
  <c r="AA134" i="1" s="1"/>
  <c r="AB134" i="1"/>
  <c r="Z134" i="1"/>
  <c r="G137" i="1"/>
  <c r="H136" i="1"/>
  <c r="AD133" i="1"/>
  <c r="AC133" i="1"/>
  <c r="K135" i="1"/>
  <c r="J135" i="1"/>
  <c r="L135" i="1"/>
  <c r="M135" i="1"/>
  <c r="P135" i="1"/>
  <c r="Q135" i="1"/>
  <c r="O135" i="1"/>
  <c r="N135" i="1"/>
  <c r="R135" i="1" l="1"/>
  <c r="AB135" i="1"/>
  <c r="Z135" i="1"/>
  <c r="AE135" i="1"/>
  <c r="AA135" i="1" s="1"/>
  <c r="H137" i="1"/>
  <c r="G138" i="1"/>
  <c r="AD134" i="1"/>
  <c r="AC134" i="1"/>
  <c r="O136" i="1"/>
  <c r="M136" i="1"/>
  <c r="N136" i="1"/>
  <c r="L136" i="1"/>
  <c r="P136" i="1"/>
  <c r="K136" i="1"/>
  <c r="Q136" i="1"/>
  <c r="J136" i="1"/>
  <c r="R136" i="1" l="1"/>
  <c r="Z136" i="1"/>
  <c r="AE136" i="1"/>
  <c r="AA136" i="1" s="1"/>
  <c r="AB136" i="1"/>
  <c r="G139" i="1"/>
  <c r="H138" i="1"/>
  <c r="AD135" i="1"/>
  <c r="AC135" i="1"/>
  <c r="N137" i="1"/>
  <c r="M137" i="1"/>
  <c r="K137" i="1"/>
  <c r="L137" i="1"/>
  <c r="O137" i="1"/>
  <c r="J137" i="1"/>
  <c r="Q137" i="1"/>
  <c r="P137" i="1"/>
  <c r="AE137" i="1" l="1"/>
  <c r="AB137" i="1"/>
  <c r="Z137" i="1"/>
  <c r="R137" i="1"/>
  <c r="AD136" i="1"/>
  <c r="AC136" i="1"/>
  <c r="G140" i="1"/>
  <c r="H139" i="1"/>
  <c r="J138" i="1"/>
  <c r="Q138" i="1"/>
  <c r="N138" i="1"/>
  <c r="O138" i="1"/>
  <c r="L138" i="1"/>
  <c r="P138" i="1"/>
  <c r="K138" i="1"/>
  <c r="M138" i="1"/>
  <c r="AA137" i="1" l="1"/>
  <c r="R138" i="1"/>
  <c r="AB138" i="1"/>
  <c r="Z138" i="1"/>
  <c r="AE138" i="1"/>
  <c r="AA138" i="1" s="1"/>
  <c r="G141" i="1"/>
  <c r="H140" i="1"/>
  <c r="AD137" i="1"/>
  <c r="AC137" i="1"/>
  <c r="O139" i="1"/>
  <c r="J139" i="1"/>
  <c r="Q139" i="1"/>
  <c r="N139" i="1"/>
  <c r="M139" i="1"/>
  <c r="L139" i="1"/>
  <c r="P139" i="1"/>
  <c r="K139" i="1"/>
  <c r="R139" i="1" l="1"/>
  <c r="Z139" i="1"/>
  <c r="AE139" i="1"/>
  <c r="AB139" i="1"/>
  <c r="G142" i="1"/>
  <c r="H141" i="1"/>
  <c r="AC138" i="1"/>
  <c r="AD138" i="1"/>
  <c r="K140" i="1"/>
  <c r="Q140" i="1"/>
  <c r="J140" i="1"/>
  <c r="P140" i="1"/>
  <c r="N140" i="1"/>
  <c r="L140" i="1"/>
  <c r="O140" i="1"/>
  <c r="M140" i="1"/>
  <c r="AA139" i="1" l="1"/>
  <c r="AE140" i="1"/>
  <c r="AB140" i="1"/>
  <c r="Z140" i="1"/>
  <c r="R140" i="1"/>
  <c r="H142" i="1"/>
  <c r="G143" i="1"/>
  <c r="AD139" i="1"/>
  <c r="AC139" i="1"/>
  <c r="K141" i="1"/>
  <c r="M141" i="1"/>
  <c r="Q141" i="1"/>
  <c r="P141" i="1"/>
  <c r="J141" i="1"/>
  <c r="O141" i="1"/>
  <c r="N141" i="1"/>
  <c r="L141" i="1"/>
  <c r="AA140" i="1" l="1"/>
  <c r="AB141" i="1"/>
  <c r="Z141" i="1"/>
  <c r="AE141" i="1"/>
  <c r="AA141" i="1" s="1"/>
  <c r="R141" i="1"/>
  <c r="G144" i="1"/>
  <c r="H143" i="1"/>
  <c r="AD140" i="1"/>
  <c r="AC140" i="1"/>
  <c r="Q142" i="1"/>
  <c r="P142" i="1"/>
  <c r="O142" i="1"/>
  <c r="N142" i="1"/>
  <c r="J142" i="1"/>
  <c r="L142" i="1"/>
  <c r="M142" i="1"/>
  <c r="K142" i="1"/>
  <c r="R142" i="1" l="1"/>
  <c r="AE142" i="1"/>
  <c r="AB142" i="1"/>
  <c r="Z142" i="1"/>
  <c r="G145" i="1"/>
  <c r="H144" i="1"/>
  <c r="AD141" i="1"/>
  <c r="AC141" i="1"/>
  <c r="M143" i="1"/>
  <c r="K143" i="1"/>
  <c r="P143" i="1"/>
  <c r="N143" i="1"/>
  <c r="Q143" i="1"/>
  <c r="L143" i="1"/>
  <c r="O143" i="1"/>
  <c r="J143" i="1"/>
  <c r="AA142" i="1" l="1"/>
  <c r="R143" i="1"/>
  <c r="AB143" i="1"/>
  <c r="Z143" i="1"/>
  <c r="AE143" i="1"/>
  <c r="AA143" i="1" s="1"/>
  <c r="H145" i="1"/>
  <c r="G146" i="1"/>
  <c r="AD142" i="1"/>
  <c r="AC142" i="1"/>
  <c r="P144" i="1"/>
  <c r="L144" i="1"/>
  <c r="N144" i="1"/>
  <c r="O144" i="1"/>
  <c r="M144" i="1"/>
  <c r="K144" i="1"/>
  <c r="Q144" i="1"/>
  <c r="J144" i="1"/>
  <c r="R144" i="1" l="1"/>
  <c r="Z144" i="1"/>
  <c r="AE144" i="1"/>
  <c r="AB144" i="1"/>
  <c r="G147" i="1"/>
  <c r="H146" i="1"/>
  <c r="AD143" i="1"/>
  <c r="AC143" i="1"/>
  <c r="O145" i="1"/>
  <c r="N145" i="1"/>
  <c r="J145" i="1"/>
  <c r="M145" i="1"/>
  <c r="Q145" i="1"/>
  <c r="L145" i="1"/>
  <c r="K145" i="1"/>
  <c r="P145" i="1"/>
  <c r="AA144" i="1" l="1"/>
  <c r="R145" i="1"/>
  <c r="AE145" i="1"/>
  <c r="AA145" i="1" s="1"/>
  <c r="AB145" i="1"/>
  <c r="Z145" i="1"/>
  <c r="G148" i="1"/>
  <c r="H147" i="1"/>
  <c r="AD144" i="1"/>
  <c r="AC144" i="1"/>
  <c r="M146" i="1"/>
  <c r="O146" i="1"/>
  <c r="J146" i="1"/>
  <c r="Q146" i="1"/>
  <c r="P146" i="1"/>
  <c r="K146" i="1"/>
  <c r="N146" i="1"/>
  <c r="L146" i="1"/>
  <c r="R146" i="1" l="1"/>
  <c r="AB146" i="1"/>
  <c r="Z146" i="1"/>
  <c r="AE146" i="1"/>
  <c r="AA146" i="1" s="1"/>
  <c r="G149" i="1"/>
  <c r="H148" i="1"/>
  <c r="AD145" i="1"/>
  <c r="AC145" i="1"/>
  <c r="N147" i="1"/>
  <c r="M147" i="1"/>
  <c r="L147" i="1"/>
  <c r="K147" i="1"/>
  <c r="Q147" i="1"/>
  <c r="J147" i="1"/>
  <c r="O147" i="1"/>
  <c r="P147" i="1"/>
  <c r="R147" i="1" l="1"/>
  <c r="Z147" i="1"/>
  <c r="AE147" i="1"/>
  <c r="AA147" i="1" s="1"/>
  <c r="AB147" i="1"/>
  <c r="G150" i="1"/>
  <c r="H149" i="1"/>
  <c r="AC146" i="1"/>
  <c r="AD146" i="1"/>
  <c r="Q148" i="1"/>
  <c r="J148" i="1"/>
  <c r="N148" i="1"/>
  <c r="M148" i="1"/>
  <c r="K148" i="1"/>
  <c r="L148" i="1"/>
  <c r="O148" i="1"/>
  <c r="P148" i="1"/>
  <c r="AE148" i="1" l="1"/>
  <c r="AA148" i="1" s="1"/>
  <c r="AB148" i="1"/>
  <c r="Z148" i="1"/>
  <c r="R148" i="1"/>
  <c r="H150" i="1"/>
  <c r="G151" i="1"/>
  <c r="AD147" i="1"/>
  <c r="AC147" i="1"/>
  <c r="Q149" i="1"/>
  <c r="P149" i="1"/>
  <c r="N149" i="1"/>
  <c r="L149" i="1"/>
  <c r="O149" i="1"/>
  <c r="J149" i="1"/>
  <c r="K149" i="1"/>
  <c r="M149" i="1"/>
  <c r="AB149" i="1" l="1"/>
  <c r="Z149" i="1"/>
  <c r="AE149" i="1"/>
  <c r="AA149" i="1" s="1"/>
  <c r="R149" i="1"/>
  <c r="G152" i="1"/>
  <c r="H151" i="1"/>
  <c r="AD148" i="1"/>
  <c r="AC148" i="1"/>
  <c r="O150" i="1"/>
  <c r="L150" i="1"/>
  <c r="M150" i="1"/>
  <c r="N150" i="1"/>
  <c r="Q150" i="1"/>
  <c r="J150" i="1"/>
  <c r="K150" i="1"/>
  <c r="P150" i="1"/>
  <c r="R150" i="1" l="1"/>
  <c r="AE150" i="1"/>
  <c r="AA150" i="1" s="1"/>
  <c r="AB150" i="1"/>
  <c r="Z150" i="1"/>
  <c r="AD149" i="1"/>
  <c r="AC149" i="1"/>
  <c r="G153" i="1"/>
  <c r="H152" i="1"/>
  <c r="M151" i="1"/>
  <c r="L151" i="1"/>
  <c r="K151" i="1"/>
  <c r="Q151" i="1"/>
  <c r="J151" i="1"/>
  <c r="O151" i="1"/>
  <c r="N151" i="1"/>
  <c r="P151" i="1"/>
  <c r="R151" i="1" l="1"/>
  <c r="AB151" i="1"/>
  <c r="Z151" i="1"/>
  <c r="AE151" i="1"/>
  <c r="AA151" i="1" s="1"/>
  <c r="H153" i="1"/>
  <c r="G154" i="1"/>
  <c r="AD150" i="1"/>
  <c r="AC150" i="1"/>
  <c r="J152" i="1"/>
  <c r="Q152" i="1"/>
  <c r="K152" i="1"/>
  <c r="N152" i="1"/>
  <c r="M152" i="1"/>
  <c r="L152" i="1"/>
  <c r="P152" i="1"/>
  <c r="O152" i="1"/>
  <c r="R152" i="1" l="1"/>
  <c r="Z152" i="1"/>
  <c r="AE152" i="1"/>
  <c r="AA152" i="1" s="1"/>
  <c r="AB152" i="1"/>
  <c r="G155" i="1"/>
  <c r="H154" i="1"/>
  <c r="AD151" i="1"/>
  <c r="AC151" i="1"/>
  <c r="O153" i="1"/>
  <c r="N153" i="1"/>
  <c r="J153" i="1"/>
  <c r="M153" i="1"/>
  <c r="L153" i="1"/>
  <c r="K153" i="1"/>
  <c r="P153" i="1"/>
  <c r="Q153" i="1"/>
  <c r="R153" i="1" l="1"/>
  <c r="AE153" i="1"/>
  <c r="AA153" i="1" s="1"/>
  <c r="AB153" i="1"/>
  <c r="Z153" i="1"/>
  <c r="G156" i="1"/>
  <c r="H155" i="1"/>
  <c r="AD152" i="1"/>
  <c r="AC152" i="1"/>
  <c r="J154" i="1"/>
  <c r="Q154" i="1"/>
  <c r="P154" i="1"/>
  <c r="O154" i="1"/>
  <c r="N154" i="1"/>
  <c r="K154" i="1"/>
  <c r="L154" i="1"/>
  <c r="M154" i="1"/>
  <c r="R154" i="1" l="1"/>
  <c r="AB154" i="1"/>
  <c r="Z154" i="1"/>
  <c r="AE154" i="1"/>
  <c r="AA154" i="1" s="1"/>
  <c r="G157" i="1"/>
  <c r="H156" i="1"/>
  <c r="AD153" i="1"/>
  <c r="AC153" i="1"/>
  <c r="O155" i="1"/>
  <c r="N155" i="1"/>
  <c r="Q155" i="1"/>
  <c r="P155" i="1"/>
  <c r="M155" i="1"/>
  <c r="K155" i="1"/>
  <c r="L155" i="1"/>
  <c r="J155" i="1"/>
  <c r="Z155" i="1" l="1"/>
  <c r="AE155" i="1"/>
  <c r="AB155" i="1"/>
  <c r="R155" i="1"/>
  <c r="G158" i="1"/>
  <c r="H157" i="1"/>
  <c r="AC154" i="1"/>
  <c r="AD154" i="1"/>
  <c r="L156" i="1"/>
  <c r="O156" i="1"/>
  <c r="N156" i="1"/>
  <c r="M156" i="1"/>
  <c r="P156" i="1"/>
  <c r="K156" i="1"/>
  <c r="Q156" i="1"/>
  <c r="J156" i="1"/>
  <c r="AA155" i="1" l="1"/>
  <c r="R156" i="1"/>
  <c r="AE156" i="1"/>
  <c r="AA156" i="1" s="1"/>
  <c r="AB156" i="1"/>
  <c r="Z156" i="1"/>
  <c r="H158" i="1"/>
  <c r="G159" i="1"/>
  <c r="AD155" i="1"/>
  <c r="AC155" i="1"/>
  <c r="Q157" i="1"/>
  <c r="P157" i="1"/>
  <c r="O157" i="1"/>
  <c r="K157" i="1"/>
  <c r="L157" i="1"/>
  <c r="J157" i="1"/>
  <c r="M157" i="1"/>
  <c r="N157" i="1"/>
  <c r="AB157" i="1" l="1"/>
  <c r="Z157" i="1"/>
  <c r="AE157" i="1"/>
  <c r="AA157" i="1" s="1"/>
  <c r="R157" i="1"/>
  <c r="G160" i="1"/>
  <c r="H159" i="1"/>
  <c r="AD156" i="1"/>
  <c r="AC156" i="1"/>
  <c r="P158" i="1"/>
  <c r="O158" i="1"/>
  <c r="J158" i="1"/>
  <c r="K158" i="1"/>
  <c r="L158" i="1"/>
  <c r="Q158" i="1"/>
  <c r="N158" i="1"/>
  <c r="M158" i="1"/>
  <c r="AE158" i="1" l="1"/>
  <c r="AA158" i="1" s="1"/>
  <c r="AB158" i="1"/>
  <c r="Z158" i="1"/>
  <c r="R158" i="1"/>
  <c r="G161" i="1"/>
  <c r="H160" i="1"/>
  <c r="AD157" i="1"/>
  <c r="AC157" i="1"/>
  <c r="K159" i="1"/>
  <c r="J159" i="1"/>
  <c r="Q159" i="1"/>
  <c r="O159" i="1"/>
  <c r="P159" i="1"/>
  <c r="L159" i="1"/>
  <c r="M159" i="1"/>
  <c r="N159" i="1"/>
  <c r="R159" i="1" l="1"/>
  <c r="AB159" i="1"/>
  <c r="Z159" i="1"/>
  <c r="AE159" i="1"/>
  <c r="AA159" i="1" s="1"/>
  <c r="H161" i="1"/>
  <c r="G162" i="1"/>
  <c r="AD158" i="1"/>
  <c r="AC158" i="1"/>
  <c r="P160" i="1"/>
  <c r="Q160" i="1"/>
  <c r="O160" i="1"/>
  <c r="N160" i="1"/>
  <c r="M160" i="1"/>
  <c r="L160" i="1"/>
  <c r="K160" i="1"/>
  <c r="J160" i="1"/>
  <c r="Z160" i="1" l="1"/>
  <c r="AE160" i="1"/>
  <c r="AB160" i="1"/>
  <c r="R160" i="1"/>
  <c r="G163" i="1"/>
  <c r="H162" i="1"/>
  <c r="AD159" i="1"/>
  <c r="AC159" i="1"/>
  <c r="O161" i="1"/>
  <c r="K161" i="1"/>
  <c r="Q161" i="1"/>
  <c r="M161" i="1"/>
  <c r="J161" i="1"/>
  <c r="L161" i="1"/>
  <c r="P161" i="1"/>
  <c r="N161" i="1"/>
  <c r="AA160" i="1" l="1"/>
  <c r="R161" i="1"/>
  <c r="AE161" i="1"/>
  <c r="AA161" i="1" s="1"/>
  <c r="AB161" i="1"/>
  <c r="Z161" i="1"/>
  <c r="G164" i="1"/>
  <c r="H163" i="1"/>
  <c r="AD160" i="1"/>
  <c r="AC160" i="1"/>
  <c r="M162" i="1"/>
  <c r="Q162" i="1"/>
  <c r="P162" i="1"/>
  <c r="N162" i="1"/>
  <c r="O162" i="1"/>
  <c r="J162" i="1"/>
  <c r="K162" i="1"/>
  <c r="L162" i="1"/>
  <c r="R162" i="1" l="1"/>
  <c r="AB162" i="1"/>
  <c r="Z162" i="1"/>
  <c r="AE162" i="1"/>
  <c r="AA162" i="1" s="1"/>
  <c r="G165" i="1"/>
  <c r="H164" i="1"/>
  <c r="AD161" i="1"/>
  <c r="AC161" i="1"/>
  <c r="O163" i="1"/>
  <c r="N163" i="1"/>
  <c r="M163" i="1"/>
  <c r="P163" i="1"/>
  <c r="K163" i="1"/>
  <c r="Q163" i="1"/>
  <c r="L163" i="1"/>
  <c r="J163" i="1"/>
  <c r="Z163" i="1" l="1"/>
  <c r="AE163" i="1"/>
  <c r="AB163" i="1"/>
  <c r="R163" i="1"/>
  <c r="G166" i="1"/>
  <c r="H165" i="1"/>
  <c r="AC162" i="1"/>
  <c r="AD162" i="1"/>
  <c r="L164" i="1"/>
  <c r="M164" i="1"/>
  <c r="K164" i="1"/>
  <c r="Q164" i="1"/>
  <c r="P164" i="1"/>
  <c r="N164" i="1"/>
  <c r="O164" i="1"/>
  <c r="J164" i="1"/>
  <c r="AA163" i="1" l="1"/>
  <c r="AE164" i="1"/>
  <c r="AB164" i="1"/>
  <c r="Z164" i="1"/>
  <c r="R164" i="1"/>
  <c r="H166" i="1"/>
  <c r="G167" i="1"/>
  <c r="AD163" i="1"/>
  <c r="AC163" i="1"/>
  <c r="L165" i="1"/>
  <c r="Q165" i="1"/>
  <c r="P165" i="1"/>
  <c r="O165" i="1"/>
  <c r="J165" i="1"/>
  <c r="K165" i="1"/>
  <c r="N165" i="1"/>
  <c r="M165" i="1"/>
  <c r="AA164" i="1" l="1"/>
  <c r="AB165" i="1"/>
  <c r="Z165" i="1"/>
  <c r="AE165" i="1"/>
  <c r="AA165" i="1" s="1"/>
  <c r="R165" i="1"/>
  <c r="G168" i="1"/>
  <c r="H167" i="1"/>
  <c r="AD164" i="1"/>
  <c r="AC164" i="1"/>
  <c r="Q166" i="1"/>
  <c r="P166" i="1"/>
  <c r="O166" i="1"/>
  <c r="N166" i="1"/>
  <c r="L166" i="1"/>
  <c r="K166" i="1"/>
  <c r="J166" i="1"/>
  <c r="M166" i="1"/>
  <c r="R166" i="1" l="1"/>
  <c r="AE166" i="1"/>
  <c r="AA166" i="1" s="1"/>
  <c r="AB166" i="1"/>
  <c r="Z166" i="1"/>
  <c r="G169" i="1"/>
  <c r="H168" i="1"/>
  <c r="AD165" i="1"/>
  <c r="AC165" i="1"/>
  <c r="K167" i="1"/>
  <c r="J167" i="1"/>
  <c r="P167" i="1"/>
  <c r="M167" i="1"/>
  <c r="O167" i="1"/>
  <c r="L167" i="1"/>
  <c r="Q167" i="1"/>
  <c r="N167" i="1"/>
  <c r="R167" i="1" l="1"/>
  <c r="AB167" i="1"/>
  <c r="Z167" i="1"/>
  <c r="AE167" i="1"/>
  <c r="AA167" i="1" s="1"/>
  <c r="H169" i="1"/>
  <c r="G170" i="1"/>
  <c r="AD166" i="1"/>
  <c r="AC166" i="1"/>
  <c r="P168" i="1"/>
  <c r="O168" i="1"/>
  <c r="N168" i="1"/>
  <c r="M168" i="1"/>
  <c r="L168" i="1"/>
  <c r="K168" i="1"/>
  <c r="Q168" i="1"/>
  <c r="J168" i="1"/>
  <c r="R168" i="1" l="1"/>
  <c r="Z168" i="1"/>
  <c r="AE168" i="1"/>
  <c r="AA168" i="1" s="1"/>
  <c r="AB168" i="1"/>
  <c r="G171" i="1"/>
  <c r="H170" i="1"/>
  <c r="AD167" i="1"/>
  <c r="AC167" i="1"/>
  <c r="O169" i="1"/>
  <c r="M169" i="1"/>
  <c r="L169" i="1"/>
  <c r="N169" i="1"/>
  <c r="J169" i="1"/>
  <c r="K169" i="1"/>
  <c r="Q169" i="1"/>
  <c r="P169" i="1"/>
  <c r="AE169" i="1" l="1"/>
  <c r="AB169" i="1"/>
  <c r="Z169" i="1"/>
  <c r="R169" i="1"/>
  <c r="G172" i="1"/>
  <c r="H171" i="1"/>
  <c r="AD168" i="1"/>
  <c r="AC168" i="1"/>
  <c r="N170" i="1"/>
  <c r="M170" i="1"/>
  <c r="K170" i="1"/>
  <c r="J170" i="1"/>
  <c r="L170" i="1"/>
  <c r="P170" i="1"/>
  <c r="O170" i="1"/>
  <c r="Q170" i="1"/>
  <c r="AA169" i="1" l="1"/>
  <c r="R170" i="1"/>
  <c r="AB170" i="1"/>
  <c r="Z170" i="1"/>
  <c r="AE170" i="1"/>
  <c r="AA170" i="1" s="1"/>
  <c r="G173" i="1"/>
  <c r="H172" i="1"/>
  <c r="AD169" i="1"/>
  <c r="AC169" i="1"/>
  <c r="Q171" i="1"/>
  <c r="L171" i="1"/>
  <c r="K171" i="1"/>
  <c r="O171" i="1"/>
  <c r="N171" i="1"/>
  <c r="M171" i="1"/>
  <c r="P171" i="1"/>
  <c r="J171" i="1"/>
  <c r="R171" i="1" l="1"/>
  <c r="Z171" i="1"/>
  <c r="AE171" i="1"/>
  <c r="AB171" i="1"/>
  <c r="G174" i="1"/>
  <c r="H173" i="1"/>
  <c r="AC170" i="1"/>
  <c r="AD170" i="1"/>
  <c r="L172" i="1"/>
  <c r="K172" i="1"/>
  <c r="Q172" i="1"/>
  <c r="J172" i="1"/>
  <c r="P172" i="1"/>
  <c r="N172" i="1"/>
  <c r="M172" i="1"/>
  <c r="O172" i="1"/>
  <c r="AA171" i="1" l="1"/>
  <c r="AE172" i="1"/>
  <c r="AA172" i="1" s="1"/>
  <c r="AB172" i="1"/>
  <c r="Z172" i="1"/>
  <c r="R172" i="1"/>
  <c r="H174" i="1"/>
  <c r="G175" i="1"/>
  <c r="AD171" i="1"/>
  <c r="AC171" i="1"/>
  <c r="N173" i="1"/>
  <c r="K173" i="1"/>
  <c r="Q173" i="1"/>
  <c r="L173" i="1"/>
  <c r="M173" i="1"/>
  <c r="J173" i="1"/>
  <c r="P173" i="1"/>
  <c r="O173" i="1"/>
  <c r="R173" i="1" l="1"/>
  <c r="AB173" i="1"/>
  <c r="Z173" i="1"/>
  <c r="AE173" i="1"/>
  <c r="AA173" i="1" s="1"/>
  <c r="G176" i="1"/>
  <c r="H175" i="1"/>
  <c r="AD172" i="1"/>
  <c r="AC172" i="1"/>
  <c r="P174" i="1"/>
  <c r="O174" i="1"/>
  <c r="K174" i="1"/>
  <c r="Q174" i="1"/>
  <c r="N174" i="1"/>
  <c r="J174" i="1"/>
  <c r="M174" i="1"/>
  <c r="L174" i="1"/>
  <c r="AE174" i="1" l="1"/>
  <c r="AA174" i="1" s="1"/>
  <c r="AB174" i="1"/>
  <c r="Z174" i="1"/>
  <c r="R174" i="1"/>
  <c r="G177" i="1"/>
  <c r="H176" i="1"/>
  <c r="AD173" i="1"/>
  <c r="AC173" i="1"/>
  <c r="K175" i="1"/>
  <c r="M175" i="1"/>
  <c r="L175" i="1"/>
  <c r="O175" i="1"/>
  <c r="J175" i="1"/>
  <c r="Q175" i="1"/>
  <c r="P175" i="1"/>
  <c r="N175" i="1"/>
  <c r="R175" i="1" l="1"/>
  <c r="AB175" i="1"/>
  <c r="Z175" i="1"/>
  <c r="AE175" i="1"/>
  <c r="AA175" i="1" s="1"/>
  <c r="H177" i="1"/>
  <c r="G178" i="1"/>
  <c r="AD174" i="1"/>
  <c r="AC174" i="1"/>
  <c r="P176" i="1"/>
  <c r="N176" i="1"/>
  <c r="Q176" i="1"/>
  <c r="K176" i="1"/>
  <c r="J176" i="1"/>
  <c r="O176" i="1"/>
  <c r="M176" i="1"/>
  <c r="L176" i="1"/>
  <c r="R176" i="1" l="1"/>
  <c r="Z176" i="1"/>
  <c r="AE176" i="1"/>
  <c r="AA176" i="1" s="1"/>
  <c r="AB176" i="1"/>
  <c r="G179" i="1"/>
  <c r="H178" i="1"/>
  <c r="AD175" i="1"/>
  <c r="AC175" i="1"/>
  <c r="O177" i="1"/>
  <c r="N177" i="1"/>
  <c r="M177" i="1"/>
  <c r="J177" i="1"/>
  <c r="Q177" i="1"/>
  <c r="P177" i="1"/>
  <c r="L177" i="1"/>
  <c r="K177" i="1"/>
  <c r="R177" i="1" l="1"/>
  <c r="AE177" i="1"/>
  <c r="AA177" i="1" s="1"/>
  <c r="AB177" i="1"/>
  <c r="Z177" i="1"/>
  <c r="G180" i="1"/>
  <c r="H179" i="1"/>
  <c r="AD176" i="1"/>
  <c r="AC176" i="1"/>
  <c r="J178" i="1"/>
  <c r="Q178" i="1"/>
  <c r="O178" i="1"/>
  <c r="P178" i="1"/>
  <c r="M178" i="1"/>
  <c r="K178" i="1"/>
  <c r="L178" i="1"/>
  <c r="N178" i="1"/>
  <c r="R178" i="1" l="1"/>
  <c r="AB178" i="1"/>
  <c r="Z178" i="1"/>
  <c r="AE178" i="1"/>
  <c r="AA178" i="1" s="1"/>
  <c r="G181" i="1"/>
  <c r="H180" i="1"/>
  <c r="AD177" i="1"/>
  <c r="AC177" i="1"/>
  <c r="O179" i="1"/>
  <c r="J179" i="1"/>
  <c r="N179" i="1"/>
  <c r="M179" i="1"/>
  <c r="Q179" i="1"/>
  <c r="K179" i="1"/>
  <c r="L179" i="1"/>
  <c r="P179" i="1"/>
  <c r="R179" i="1" l="1"/>
  <c r="Z179" i="1"/>
  <c r="AE179" i="1"/>
  <c r="AB179" i="1"/>
  <c r="G182" i="1"/>
  <c r="H181" i="1"/>
  <c r="AC178" i="1"/>
  <c r="AD178" i="1"/>
  <c r="L180" i="1"/>
  <c r="Q180" i="1"/>
  <c r="J180" i="1"/>
  <c r="O180" i="1"/>
  <c r="P180" i="1"/>
  <c r="N180" i="1"/>
  <c r="M180" i="1"/>
  <c r="K180" i="1"/>
  <c r="AA179" i="1" l="1"/>
  <c r="AE180" i="1"/>
  <c r="AB180" i="1"/>
  <c r="Z180" i="1"/>
  <c r="R180" i="1"/>
  <c r="G183" i="1"/>
  <c r="H182" i="1"/>
  <c r="AD179" i="1"/>
  <c r="AC179" i="1"/>
  <c r="N181" i="1"/>
  <c r="M181" i="1"/>
  <c r="O181" i="1"/>
  <c r="K181" i="1"/>
  <c r="J181" i="1"/>
  <c r="L181" i="1"/>
  <c r="P181" i="1"/>
  <c r="Q181" i="1"/>
  <c r="AA180" i="1" l="1"/>
  <c r="R181" i="1"/>
  <c r="AB181" i="1"/>
  <c r="Z181" i="1"/>
  <c r="AE181" i="1"/>
  <c r="AA181" i="1" s="1"/>
  <c r="G184" i="1"/>
  <c r="H183" i="1"/>
  <c r="AD180" i="1"/>
  <c r="AC180" i="1"/>
  <c r="L182" i="1"/>
  <c r="N182" i="1"/>
  <c r="O182" i="1"/>
  <c r="Q182" i="1"/>
  <c r="P182" i="1"/>
  <c r="M182" i="1"/>
  <c r="K182" i="1"/>
  <c r="J182" i="1"/>
  <c r="AB182" i="1" l="1"/>
  <c r="Z182" i="1"/>
  <c r="AE182" i="1"/>
  <c r="AA182" i="1" s="1"/>
  <c r="R182" i="1"/>
  <c r="H184" i="1"/>
  <c r="G185" i="1"/>
  <c r="AC181" i="1"/>
  <c r="AD181" i="1"/>
  <c r="P183" i="1"/>
  <c r="M183" i="1"/>
  <c r="L183" i="1"/>
  <c r="O183" i="1"/>
  <c r="N183" i="1"/>
  <c r="Q183" i="1"/>
  <c r="K183" i="1"/>
  <c r="J183" i="1"/>
  <c r="R183" i="1" l="1"/>
  <c r="AB183" i="1"/>
  <c r="Z183" i="1"/>
  <c r="AE183" i="1"/>
  <c r="AA183" i="1" s="1"/>
  <c r="G186" i="1"/>
  <c r="H185" i="1"/>
  <c r="AD182" i="1"/>
  <c r="AC182" i="1"/>
  <c r="J184" i="1"/>
  <c r="P184" i="1"/>
  <c r="O184" i="1"/>
  <c r="L184" i="1"/>
  <c r="M184" i="1"/>
  <c r="K184" i="1"/>
  <c r="Q184" i="1"/>
  <c r="N184" i="1"/>
  <c r="R184" i="1" l="1"/>
  <c r="Z184" i="1"/>
  <c r="AE184" i="1"/>
  <c r="AB184" i="1"/>
  <c r="G187" i="1"/>
  <c r="H186" i="1"/>
  <c r="AD183" i="1"/>
  <c r="AC183" i="1"/>
  <c r="J185" i="1"/>
  <c r="Q185" i="1"/>
  <c r="P185" i="1"/>
  <c r="N185" i="1"/>
  <c r="L185" i="1"/>
  <c r="O185" i="1"/>
  <c r="K185" i="1"/>
  <c r="M185" i="1"/>
  <c r="AA184" i="1" l="1"/>
  <c r="R185" i="1"/>
  <c r="Z185" i="1"/>
  <c r="AE185" i="1"/>
  <c r="AB185" i="1"/>
  <c r="G188" i="1"/>
  <c r="H187" i="1"/>
  <c r="AD184" i="1"/>
  <c r="AC184" i="1"/>
  <c r="J186" i="1"/>
  <c r="O186" i="1"/>
  <c r="N186" i="1"/>
  <c r="M186" i="1"/>
  <c r="L186" i="1"/>
  <c r="Q186" i="1"/>
  <c r="P186" i="1"/>
  <c r="K186" i="1"/>
  <c r="AA185" i="1" l="1"/>
  <c r="Z186" i="1"/>
  <c r="AE186" i="1"/>
  <c r="AA186" i="1" s="1"/>
  <c r="AB186" i="1"/>
  <c r="R186" i="1"/>
  <c r="G189" i="1"/>
  <c r="H188" i="1"/>
  <c r="AC185" i="1"/>
  <c r="AD185" i="1"/>
  <c r="P187" i="1"/>
  <c r="O187" i="1"/>
  <c r="M187" i="1"/>
  <c r="N187" i="1"/>
  <c r="Q187" i="1"/>
  <c r="K187" i="1"/>
  <c r="L187" i="1"/>
  <c r="J187" i="1"/>
  <c r="R187" i="1" l="1"/>
  <c r="AE187" i="1"/>
  <c r="AB187" i="1"/>
  <c r="Z187" i="1"/>
  <c r="G190" i="1"/>
  <c r="H189" i="1"/>
  <c r="AC186" i="1"/>
  <c r="AD186" i="1"/>
  <c r="P188" i="1"/>
  <c r="O188" i="1"/>
  <c r="N188" i="1"/>
  <c r="L188" i="1"/>
  <c r="M188" i="1"/>
  <c r="K188" i="1"/>
  <c r="Q188" i="1"/>
  <c r="J188" i="1"/>
  <c r="AA187" i="1" l="1"/>
  <c r="R188" i="1"/>
  <c r="AB188" i="1"/>
  <c r="Z188" i="1"/>
  <c r="AE188" i="1"/>
  <c r="AA188" i="1" s="1"/>
  <c r="G191" i="1"/>
  <c r="H190" i="1"/>
  <c r="AC187" i="1"/>
  <c r="AD187" i="1"/>
  <c r="O189" i="1"/>
  <c r="M189" i="1"/>
  <c r="L189" i="1"/>
  <c r="K189" i="1"/>
  <c r="P189" i="1"/>
  <c r="Q189" i="1"/>
  <c r="J189" i="1"/>
  <c r="N189" i="1"/>
  <c r="AE189" i="1" l="1"/>
  <c r="AA189" i="1" s="1"/>
  <c r="AB189" i="1"/>
  <c r="Z189" i="1"/>
  <c r="R189" i="1"/>
  <c r="G192" i="1"/>
  <c r="H191" i="1"/>
  <c r="AD188" i="1"/>
  <c r="AC188" i="1"/>
  <c r="Q190" i="1"/>
  <c r="P190" i="1"/>
  <c r="O190" i="1"/>
  <c r="N190" i="1"/>
  <c r="K190" i="1"/>
  <c r="M190" i="1"/>
  <c r="L190" i="1"/>
  <c r="J190" i="1"/>
  <c r="AB190" i="1" l="1"/>
  <c r="Z190" i="1"/>
  <c r="AE190" i="1"/>
  <c r="AA190" i="1" s="1"/>
  <c r="R190" i="1"/>
  <c r="H192" i="1"/>
  <c r="G193" i="1"/>
  <c r="AD189" i="1"/>
  <c r="AC189" i="1"/>
  <c r="P191" i="1"/>
  <c r="O191" i="1"/>
  <c r="N191" i="1"/>
  <c r="K191" i="1"/>
  <c r="M191" i="1"/>
  <c r="L191" i="1"/>
  <c r="Q191" i="1"/>
  <c r="J191" i="1"/>
  <c r="Z191" i="1" l="1"/>
  <c r="AE191" i="1"/>
  <c r="AB191" i="1"/>
  <c r="R191" i="1"/>
  <c r="G194" i="1"/>
  <c r="H193" i="1"/>
  <c r="AD190" i="1"/>
  <c r="AC190" i="1"/>
  <c r="O192" i="1"/>
  <c r="Q192" i="1"/>
  <c r="L192" i="1"/>
  <c r="J192" i="1"/>
  <c r="M192" i="1"/>
  <c r="N192" i="1"/>
  <c r="P192" i="1"/>
  <c r="K192" i="1"/>
  <c r="AA191" i="1" l="1"/>
  <c r="R192" i="1"/>
  <c r="AE192" i="1"/>
  <c r="AA192" i="1" s="1"/>
  <c r="AB192" i="1"/>
  <c r="Z192" i="1"/>
  <c r="G195" i="1"/>
  <c r="H194" i="1"/>
  <c r="AD191" i="1"/>
  <c r="AC191" i="1"/>
  <c r="K193" i="1"/>
  <c r="P193" i="1"/>
  <c r="J193" i="1"/>
  <c r="O193" i="1"/>
  <c r="Q193" i="1"/>
  <c r="L193" i="1"/>
  <c r="N193" i="1"/>
  <c r="M193" i="1"/>
  <c r="R193" i="1" l="1"/>
  <c r="AB193" i="1"/>
  <c r="Z193" i="1"/>
  <c r="AE193" i="1"/>
  <c r="AA193" i="1" s="1"/>
  <c r="G196" i="1"/>
  <c r="H195" i="1"/>
  <c r="AD192" i="1"/>
  <c r="AC192" i="1"/>
  <c r="O194" i="1"/>
  <c r="N194" i="1"/>
  <c r="M194" i="1"/>
  <c r="K194" i="1"/>
  <c r="L194" i="1"/>
  <c r="J194" i="1"/>
  <c r="P194" i="1"/>
  <c r="Q194" i="1"/>
  <c r="R194" i="1" l="1"/>
  <c r="Z194" i="1"/>
  <c r="AE194" i="1"/>
  <c r="AB194" i="1"/>
  <c r="G197" i="1"/>
  <c r="H196" i="1"/>
  <c r="AC193" i="1"/>
  <c r="AD193" i="1"/>
  <c r="L195" i="1"/>
  <c r="K195" i="1"/>
  <c r="Q195" i="1"/>
  <c r="O195" i="1"/>
  <c r="J195" i="1"/>
  <c r="M195" i="1"/>
  <c r="N195" i="1"/>
  <c r="P195" i="1"/>
  <c r="AA194" i="1" l="1"/>
  <c r="AE195" i="1"/>
  <c r="AB195" i="1"/>
  <c r="Z195" i="1"/>
  <c r="R195" i="1"/>
  <c r="H197" i="1"/>
  <c r="G198" i="1"/>
  <c r="AD194" i="1"/>
  <c r="AC194" i="1"/>
  <c r="J196" i="1"/>
  <c r="P196" i="1"/>
  <c r="M196" i="1"/>
  <c r="L196" i="1"/>
  <c r="Q196" i="1"/>
  <c r="O196" i="1"/>
  <c r="K196" i="1"/>
  <c r="N196" i="1"/>
  <c r="AA195" i="1" l="1"/>
  <c r="AB196" i="1"/>
  <c r="Z196" i="1"/>
  <c r="AE196" i="1"/>
  <c r="AA196" i="1" s="1"/>
  <c r="R196" i="1"/>
  <c r="G199" i="1"/>
  <c r="H198" i="1"/>
  <c r="AD195" i="1"/>
  <c r="AC195" i="1"/>
  <c r="L197" i="1"/>
  <c r="P197" i="1"/>
  <c r="J197" i="1"/>
  <c r="K197" i="1"/>
  <c r="O197" i="1"/>
  <c r="N197" i="1"/>
  <c r="Q197" i="1"/>
  <c r="M197" i="1"/>
  <c r="R197" i="1" l="1"/>
  <c r="AE197" i="1"/>
  <c r="AB197" i="1"/>
  <c r="Z197" i="1"/>
  <c r="G200" i="1"/>
  <c r="H199" i="1"/>
  <c r="AD196" i="1"/>
  <c r="AC196" i="1"/>
  <c r="K198" i="1"/>
  <c r="J198" i="1"/>
  <c r="Q198" i="1"/>
  <c r="P198" i="1"/>
  <c r="O198" i="1"/>
  <c r="N198" i="1"/>
  <c r="L198" i="1"/>
  <c r="M198" i="1"/>
  <c r="AA197" i="1" l="1"/>
  <c r="R198" i="1"/>
  <c r="AB198" i="1"/>
  <c r="Z198" i="1"/>
  <c r="AE198" i="1"/>
  <c r="AA198" i="1" s="1"/>
  <c r="H200" i="1"/>
  <c r="G201" i="1"/>
  <c r="AD197" i="1"/>
  <c r="AC197" i="1"/>
  <c r="O199" i="1"/>
  <c r="M199" i="1"/>
  <c r="L199" i="1"/>
  <c r="K199" i="1"/>
  <c r="Q199" i="1"/>
  <c r="P199" i="1"/>
  <c r="J199" i="1"/>
  <c r="N199" i="1"/>
  <c r="Z199" i="1" l="1"/>
  <c r="AE199" i="1"/>
  <c r="AA199" i="1" s="1"/>
  <c r="AB199" i="1"/>
  <c r="R199" i="1"/>
  <c r="G202" i="1"/>
  <c r="H201" i="1"/>
  <c r="AD198" i="1"/>
  <c r="AC198" i="1"/>
  <c r="N200" i="1"/>
  <c r="M200" i="1"/>
  <c r="P200" i="1"/>
  <c r="L200" i="1"/>
  <c r="K200" i="1"/>
  <c r="O200" i="1"/>
  <c r="J200" i="1"/>
  <c r="Q200" i="1"/>
  <c r="R200" i="1" l="1"/>
  <c r="AE200" i="1"/>
  <c r="AA200" i="1" s="1"/>
  <c r="AB200" i="1"/>
  <c r="Z200" i="1"/>
  <c r="AD199" i="1"/>
  <c r="AC199" i="1"/>
  <c r="G203" i="1"/>
  <c r="H202" i="1"/>
  <c r="K201" i="1"/>
  <c r="Q201" i="1"/>
  <c r="P201" i="1"/>
  <c r="L201" i="1"/>
  <c r="M201" i="1"/>
  <c r="N201" i="1"/>
  <c r="J201" i="1"/>
  <c r="O201" i="1"/>
  <c r="AB201" i="1" l="1"/>
  <c r="Z201" i="1"/>
  <c r="AE201" i="1"/>
  <c r="AA201" i="1" s="1"/>
  <c r="R201" i="1"/>
  <c r="G204" i="1"/>
  <c r="H203" i="1"/>
  <c r="AD200" i="1"/>
  <c r="AC200" i="1"/>
  <c r="P202" i="1"/>
  <c r="K202" i="1"/>
  <c r="N202" i="1"/>
  <c r="L202" i="1"/>
  <c r="J202" i="1"/>
  <c r="M202" i="1"/>
  <c r="O202" i="1"/>
  <c r="Q202" i="1"/>
  <c r="Z202" i="1" l="1"/>
  <c r="AE202" i="1"/>
  <c r="AB202" i="1"/>
  <c r="R202" i="1"/>
  <c r="G205" i="1"/>
  <c r="H204" i="1"/>
  <c r="AC201" i="1"/>
  <c r="AD201" i="1"/>
  <c r="L203" i="1"/>
  <c r="P203" i="1"/>
  <c r="K203" i="1"/>
  <c r="Q203" i="1"/>
  <c r="J203" i="1"/>
  <c r="N203" i="1"/>
  <c r="M203" i="1"/>
  <c r="O203" i="1"/>
  <c r="AA202" i="1" l="1"/>
  <c r="AE203" i="1"/>
  <c r="AB203" i="1"/>
  <c r="Z203" i="1"/>
  <c r="R203" i="1"/>
  <c r="H205" i="1"/>
  <c r="G206" i="1"/>
  <c r="AD202" i="1"/>
  <c r="AC202" i="1"/>
  <c r="L204" i="1"/>
  <c r="P204" i="1"/>
  <c r="N204" i="1"/>
  <c r="Q204" i="1"/>
  <c r="J204" i="1"/>
  <c r="M204" i="1"/>
  <c r="O204" i="1"/>
  <c r="K204" i="1"/>
  <c r="AA203" i="1" l="1"/>
  <c r="AB204" i="1"/>
  <c r="Z204" i="1"/>
  <c r="AE204" i="1"/>
  <c r="AA204" i="1" s="1"/>
  <c r="R204" i="1"/>
  <c r="G207" i="1"/>
  <c r="H206" i="1"/>
  <c r="AD203" i="1"/>
  <c r="AC203" i="1"/>
  <c r="L205" i="1"/>
  <c r="P205" i="1"/>
  <c r="O205" i="1"/>
  <c r="N205" i="1"/>
  <c r="Q205" i="1"/>
  <c r="M205" i="1"/>
  <c r="K205" i="1"/>
  <c r="J205" i="1"/>
  <c r="R205" i="1" l="1"/>
  <c r="AE205" i="1"/>
  <c r="AA205" i="1" s="1"/>
  <c r="AB205" i="1"/>
  <c r="Z205" i="1"/>
  <c r="G208" i="1"/>
  <c r="H207" i="1"/>
  <c r="AD204" i="1"/>
  <c r="AC204" i="1"/>
  <c r="K206" i="1"/>
  <c r="Q206" i="1"/>
  <c r="P206" i="1"/>
  <c r="O206" i="1"/>
  <c r="N206" i="1"/>
  <c r="L206" i="1"/>
  <c r="M206" i="1"/>
  <c r="J206" i="1"/>
  <c r="AB206" i="1" l="1"/>
  <c r="Z206" i="1"/>
  <c r="AE206" i="1"/>
  <c r="AA206" i="1" s="1"/>
  <c r="R206" i="1"/>
  <c r="H208" i="1"/>
  <c r="G209" i="1"/>
  <c r="AD205" i="1"/>
  <c r="AC205" i="1"/>
  <c r="O207" i="1"/>
  <c r="Q207" i="1"/>
  <c r="N207" i="1"/>
  <c r="K207" i="1"/>
  <c r="M207" i="1"/>
  <c r="P207" i="1"/>
  <c r="L207" i="1"/>
  <c r="J207" i="1"/>
  <c r="Z207" i="1" l="1"/>
  <c r="AE207" i="1"/>
  <c r="AB207" i="1"/>
  <c r="R207" i="1"/>
  <c r="AD206" i="1"/>
  <c r="AC206" i="1"/>
  <c r="G210" i="1"/>
  <c r="H209" i="1"/>
  <c r="P208" i="1"/>
  <c r="M208" i="1"/>
  <c r="Q208" i="1"/>
  <c r="N208" i="1"/>
  <c r="J208" i="1"/>
  <c r="K208" i="1"/>
  <c r="L208" i="1"/>
  <c r="O208" i="1"/>
  <c r="AA207" i="1" l="1"/>
  <c r="R208" i="1"/>
  <c r="AE208" i="1"/>
  <c r="AA208" i="1" s="1"/>
  <c r="AB208" i="1"/>
  <c r="Z208" i="1"/>
  <c r="G211" i="1"/>
  <c r="H210" i="1"/>
  <c r="AD207" i="1"/>
  <c r="AC207" i="1"/>
  <c r="M209" i="1"/>
  <c r="Q209" i="1"/>
  <c r="O209" i="1"/>
  <c r="K209" i="1"/>
  <c r="J209" i="1"/>
  <c r="P209" i="1"/>
  <c r="N209" i="1"/>
  <c r="L209" i="1"/>
  <c r="R209" i="1" l="1"/>
  <c r="AB209" i="1"/>
  <c r="Z209" i="1"/>
  <c r="AE209" i="1"/>
  <c r="AA209" i="1" s="1"/>
  <c r="G212" i="1"/>
  <c r="H211" i="1"/>
  <c r="AD208" i="1"/>
  <c r="AC208" i="1"/>
  <c r="N210" i="1"/>
  <c r="M210" i="1"/>
  <c r="L210" i="1"/>
  <c r="Q210" i="1"/>
  <c r="J210" i="1"/>
  <c r="P210" i="1"/>
  <c r="K210" i="1"/>
  <c r="O210" i="1"/>
  <c r="R210" i="1" l="1"/>
  <c r="Z210" i="1"/>
  <c r="AE210" i="1"/>
  <c r="AB210" i="1"/>
  <c r="G213" i="1"/>
  <c r="H212" i="1"/>
  <c r="AC209" i="1"/>
  <c r="AD209" i="1"/>
  <c r="L211" i="1"/>
  <c r="K211" i="1"/>
  <c r="Q211" i="1"/>
  <c r="J211" i="1"/>
  <c r="M211" i="1"/>
  <c r="O211" i="1"/>
  <c r="P211" i="1"/>
  <c r="N211" i="1"/>
  <c r="AA210" i="1" l="1"/>
  <c r="AE211" i="1"/>
  <c r="AB211" i="1"/>
  <c r="Z211" i="1"/>
  <c r="R211" i="1"/>
  <c r="AD210" i="1"/>
  <c r="AC210" i="1"/>
  <c r="H213" i="1"/>
  <c r="G214" i="1"/>
  <c r="J212" i="1"/>
  <c r="Q212" i="1"/>
  <c r="O212" i="1"/>
  <c r="K212" i="1"/>
  <c r="M212" i="1"/>
  <c r="N212" i="1"/>
  <c r="P212" i="1"/>
  <c r="L212" i="1"/>
  <c r="AA211" i="1" l="1"/>
  <c r="AB212" i="1"/>
  <c r="Z212" i="1"/>
  <c r="AE212" i="1"/>
  <c r="AA212" i="1" s="1"/>
  <c r="R212" i="1"/>
  <c r="AD211" i="1"/>
  <c r="AC211" i="1"/>
  <c r="G215" i="1"/>
  <c r="H214" i="1"/>
  <c r="J213" i="1"/>
  <c r="Q213" i="1"/>
  <c r="O213" i="1"/>
  <c r="M213" i="1"/>
  <c r="L213" i="1"/>
  <c r="K213" i="1"/>
  <c r="P213" i="1"/>
  <c r="N213" i="1"/>
  <c r="R213" i="1" l="1"/>
  <c r="AE213" i="1"/>
  <c r="AA213" i="1" s="1"/>
  <c r="AB213" i="1"/>
  <c r="Z213" i="1"/>
  <c r="G216" i="1"/>
  <c r="H215" i="1"/>
  <c r="AD212" i="1"/>
  <c r="AC212" i="1"/>
  <c r="K214" i="1"/>
  <c r="Q214" i="1"/>
  <c r="P214" i="1"/>
  <c r="L214" i="1"/>
  <c r="J214" i="1"/>
  <c r="O214" i="1"/>
  <c r="M214" i="1"/>
  <c r="N214" i="1"/>
  <c r="R214" i="1" l="1"/>
  <c r="AB214" i="1"/>
  <c r="Z214" i="1"/>
  <c r="AE214" i="1"/>
  <c r="AA214" i="1" s="1"/>
  <c r="G217" i="1"/>
  <c r="H216" i="1"/>
  <c r="AD213" i="1"/>
  <c r="AC213" i="1"/>
  <c r="Q215" i="1"/>
  <c r="P215" i="1"/>
  <c r="O215" i="1"/>
  <c r="M215" i="1"/>
  <c r="K215" i="1"/>
  <c r="L215" i="1"/>
  <c r="J215" i="1"/>
  <c r="N215" i="1"/>
  <c r="Z215" i="1" l="1"/>
  <c r="AB215" i="1"/>
  <c r="AE215" i="1"/>
  <c r="AA215" i="1" s="1"/>
  <c r="R215" i="1"/>
  <c r="H217" i="1"/>
  <c r="G218" i="1"/>
  <c r="AD214" i="1"/>
  <c r="AC214" i="1"/>
  <c r="Q216" i="1"/>
  <c r="O216" i="1"/>
  <c r="L216" i="1"/>
  <c r="K216" i="1"/>
  <c r="P216" i="1"/>
  <c r="N216" i="1"/>
  <c r="J216" i="1"/>
  <c r="M216" i="1"/>
  <c r="AE216" i="1" l="1"/>
  <c r="AA216" i="1" s="1"/>
  <c r="AB216" i="1"/>
  <c r="Z216" i="1"/>
  <c r="R216" i="1"/>
  <c r="H218" i="1"/>
  <c r="G219" i="1"/>
  <c r="AC215" i="1"/>
  <c r="AD215" i="1"/>
  <c r="Q217" i="1"/>
  <c r="P217" i="1"/>
  <c r="M217" i="1"/>
  <c r="L217" i="1"/>
  <c r="J217" i="1"/>
  <c r="O217" i="1"/>
  <c r="N217" i="1"/>
  <c r="K217" i="1"/>
  <c r="AB217" i="1" l="1"/>
  <c r="Z217" i="1"/>
  <c r="AE217" i="1"/>
  <c r="AA217" i="1" s="1"/>
  <c r="R217" i="1"/>
  <c r="G220" i="1"/>
  <c r="H219" i="1"/>
  <c r="AD216" i="1"/>
  <c r="AC216" i="1"/>
  <c r="M218" i="1"/>
  <c r="L218" i="1"/>
  <c r="O218" i="1"/>
  <c r="K218" i="1"/>
  <c r="P218" i="1"/>
  <c r="J218" i="1"/>
  <c r="N218" i="1"/>
  <c r="Q218" i="1"/>
  <c r="R218" i="1" l="1"/>
  <c r="AE218" i="1"/>
  <c r="AA218" i="1" s="1"/>
  <c r="AB218" i="1"/>
  <c r="Z218" i="1"/>
  <c r="G221" i="1"/>
  <c r="H220" i="1"/>
  <c r="AC217" i="1"/>
  <c r="AD217" i="1"/>
  <c r="P219" i="1"/>
  <c r="L219" i="1"/>
  <c r="J219" i="1"/>
  <c r="K219" i="1"/>
  <c r="M219" i="1"/>
  <c r="O219" i="1"/>
  <c r="N219" i="1"/>
  <c r="Q219" i="1"/>
  <c r="R219" i="1" l="1"/>
  <c r="AE219" i="1"/>
  <c r="AB219" i="1"/>
  <c r="Z219" i="1"/>
  <c r="H221" i="1"/>
  <c r="G222" i="1"/>
  <c r="AD218" i="1"/>
  <c r="AC218" i="1"/>
  <c r="O220" i="1"/>
  <c r="N220" i="1"/>
  <c r="Q220" i="1"/>
  <c r="K220" i="1"/>
  <c r="P220" i="1"/>
  <c r="M220" i="1"/>
  <c r="L220" i="1"/>
  <c r="J220" i="1"/>
  <c r="AA219" i="1" l="1"/>
  <c r="AB220" i="1"/>
  <c r="Z220" i="1"/>
  <c r="AE220" i="1"/>
  <c r="AA220" i="1" s="1"/>
  <c r="R220" i="1"/>
  <c r="H222" i="1"/>
  <c r="G223" i="1"/>
  <c r="AD219" i="1"/>
  <c r="AC219" i="1"/>
  <c r="K221" i="1"/>
  <c r="N221" i="1"/>
  <c r="Q221" i="1"/>
  <c r="J221" i="1"/>
  <c r="M221" i="1"/>
  <c r="O221" i="1"/>
  <c r="P221" i="1"/>
  <c r="L221" i="1"/>
  <c r="R221" i="1" l="1"/>
  <c r="AE221" i="1"/>
  <c r="AB221" i="1"/>
  <c r="Z221" i="1"/>
  <c r="AD220" i="1"/>
  <c r="AC220" i="1"/>
  <c r="G224" i="1"/>
  <c r="H223" i="1"/>
  <c r="O222" i="1"/>
  <c r="M222" i="1"/>
  <c r="L222" i="1"/>
  <c r="N222" i="1"/>
  <c r="P222" i="1"/>
  <c r="J222" i="1"/>
  <c r="K222" i="1"/>
  <c r="Q222" i="1"/>
  <c r="AA221" i="1" l="1"/>
  <c r="AB222" i="1"/>
  <c r="AE222" i="1"/>
  <c r="AA222" i="1" s="1"/>
  <c r="Z222" i="1"/>
  <c r="R222" i="1"/>
  <c r="H224" i="1"/>
  <c r="G225" i="1"/>
  <c r="AD221" i="1"/>
  <c r="AC221" i="1"/>
  <c r="P223" i="1"/>
  <c r="J223" i="1"/>
  <c r="O223" i="1"/>
  <c r="M223" i="1"/>
  <c r="K223" i="1"/>
  <c r="N223" i="1"/>
  <c r="Q223" i="1"/>
  <c r="L223" i="1"/>
  <c r="R223" i="1" l="1"/>
  <c r="Z223" i="1"/>
  <c r="AB223" i="1"/>
  <c r="AE223" i="1"/>
  <c r="AA223" i="1" s="1"/>
  <c r="G226" i="1"/>
  <c r="H225" i="1"/>
  <c r="AD222" i="1"/>
  <c r="AC222" i="1"/>
  <c r="O224" i="1"/>
  <c r="N224" i="1"/>
  <c r="M224" i="1"/>
  <c r="P224" i="1"/>
  <c r="L224" i="1"/>
  <c r="K224" i="1"/>
  <c r="J224" i="1"/>
  <c r="Q224" i="1"/>
  <c r="R224" i="1" l="1"/>
  <c r="AE224" i="1"/>
  <c r="AA224" i="1" s="1"/>
  <c r="AB224" i="1"/>
  <c r="Z224" i="1"/>
  <c r="G227" i="1"/>
  <c r="H226" i="1"/>
  <c r="AC223" i="1"/>
  <c r="AD223" i="1"/>
  <c r="J225" i="1"/>
  <c r="Q225" i="1"/>
  <c r="O225" i="1"/>
  <c r="K225" i="1"/>
  <c r="P225" i="1"/>
  <c r="L225" i="1"/>
  <c r="M225" i="1"/>
  <c r="N225" i="1"/>
  <c r="R225" i="1" l="1"/>
  <c r="AB225" i="1"/>
  <c r="Z225" i="1"/>
  <c r="AE225" i="1"/>
  <c r="AA225" i="1" s="1"/>
  <c r="G228" i="1"/>
  <c r="H227" i="1"/>
  <c r="AD224" i="1"/>
  <c r="AC224" i="1"/>
  <c r="O226" i="1"/>
  <c r="N226" i="1"/>
  <c r="M226" i="1"/>
  <c r="Q226" i="1"/>
  <c r="P226" i="1"/>
  <c r="L226" i="1"/>
  <c r="K226" i="1"/>
  <c r="J226" i="1"/>
  <c r="R226" i="1" l="1"/>
  <c r="Z226" i="1"/>
  <c r="AE226" i="1"/>
  <c r="AA226" i="1" s="1"/>
  <c r="AB226" i="1"/>
  <c r="G229" i="1"/>
  <c r="H228" i="1"/>
  <c r="AC225" i="1"/>
  <c r="AD225" i="1"/>
  <c r="L227" i="1"/>
  <c r="K227" i="1"/>
  <c r="Q227" i="1"/>
  <c r="O227" i="1"/>
  <c r="J227" i="1"/>
  <c r="M227" i="1"/>
  <c r="P227" i="1"/>
  <c r="N227" i="1"/>
  <c r="AE227" i="1" l="1"/>
  <c r="AB227" i="1"/>
  <c r="Z227" i="1"/>
  <c r="R227" i="1"/>
  <c r="H229" i="1"/>
  <c r="G230" i="1"/>
  <c r="AD226" i="1"/>
  <c r="AC226" i="1"/>
  <c r="M228" i="1"/>
  <c r="L228" i="1"/>
  <c r="P228" i="1"/>
  <c r="Q228" i="1"/>
  <c r="N228" i="1"/>
  <c r="O228" i="1"/>
  <c r="K228" i="1"/>
  <c r="J228" i="1"/>
  <c r="AA227" i="1" l="1"/>
  <c r="R228" i="1"/>
  <c r="AB228" i="1"/>
  <c r="Z228" i="1"/>
  <c r="AE228" i="1"/>
  <c r="AA228" i="1" s="1"/>
  <c r="G231" i="1"/>
  <c r="H230" i="1"/>
  <c r="AD227" i="1"/>
  <c r="AC227" i="1"/>
  <c r="O229" i="1"/>
  <c r="L229" i="1"/>
  <c r="M229" i="1"/>
  <c r="K229" i="1"/>
  <c r="P229" i="1"/>
  <c r="Q229" i="1"/>
  <c r="N229" i="1"/>
  <c r="J229" i="1"/>
  <c r="AB229" i="1" l="1"/>
  <c r="AE229" i="1"/>
  <c r="AA229" i="1" s="1"/>
  <c r="Z229" i="1"/>
  <c r="R229" i="1"/>
  <c r="G232" i="1"/>
  <c r="H231" i="1"/>
  <c r="AD228" i="1"/>
  <c r="AC228" i="1"/>
  <c r="Q230" i="1"/>
  <c r="P230" i="1"/>
  <c r="J230" i="1"/>
  <c r="O230" i="1"/>
  <c r="M230" i="1"/>
  <c r="L230" i="1"/>
  <c r="K230" i="1"/>
  <c r="N230" i="1"/>
  <c r="Z230" i="1" l="1"/>
  <c r="AE230" i="1"/>
  <c r="AA230" i="1" s="1"/>
  <c r="AB230" i="1"/>
  <c r="R230" i="1"/>
  <c r="H232" i="1"/>
  <c r="G233" i="1"/>
  <c r="AC229" i="1"/>
  <c r="AD229" i="1"/>
  <c r="Q231" i="1"/>
  <c r="O231" i="1"/>
  <c r="J231" i="1"/>
  <c r="P231" i="1"/>
  <c r="M231" i="1"/>
  <c r="K231" i="1"/>
  <c r="L231" i="1"/>
  <c r="N231" i="1"/>
  <c r="AE231" i="1" l="1"/>
  <c r="Z231" i="1"/>
  <c r="AB231" i="1"/>
  <c r="R231" i="1"/>
  <c r="H233" i="1"/>
  <c r="G234" i="1"/>
  <c r="AD230" i="1"/>
  <c r="AC230" i="1"/>
  <c r="O232" i="1"/>
  <c r="N232" i="1"/>
  <c r="K232" i="1"/>
  <c r="L232" i="1"/>
  <c r="J232" i="1"/>
  <c r="Q232" i="1"/>
  <c r="M232" i="1"/>
  <c r="P232" i="1"/>
  <c r="AA231" i="1" l="1"/>
  <c r="R232" i="1"/>
  <c r="AB232" i="1"/>
  <c r="AE232" i="1"/>
  <c r="AA232" i="1" s="1"/>
  <c r="Z232" i="1"/>
  <c r="G235" i="1"/>
  <c r="H234" i="1"/>
  <c r="AD231" i="1"/>
  <c r="AC231" i="1"/>
  <c r="J233" i="1"/>
  <c r="P233" i="1"/>
  <c r="N233" i="1"/>
  <c r="M233" i="1"/>
  <c r="O233" i="1"/>
  <c r="Q233" i="1"/>
  <c r="L233" i="1"/>
  <c r="K233" i="1"/>
  <c r="AB233" i="1" l="1"/>
  <c r="AE233" i="1"/>
  <c r="AA233" i="1" s="1"/>
  <c r="Z233" i="1"/>
  <c r="R233" i="1"/>
  <c r="G236" i="1"/>
  <c r="H235" i="1"/>
  <c r="AD232" i="1"/>
  <c r="AC232" i="1"/>
  <c r="L234" i="1"/>
  <c r="Q234" i="1"/>
  <c r="N234" i="1"/>
  <c r="O234" i="1"/>
  <c r="K234" i="1"/>
  <c r="J234" i="1"/>
  <c r="P234" i="1"/>
  <c r="M234" i="1"/>
  <c r="Z234" i="1" l="1"/>
  <c r="AE234" i="1"/>
  <c r="AA234" i="1" s="1"/>
  <c r="AB234" i="1"/>
  <c r="R234" i="1"/>
  <c r="H236" i="1"/>
  <c r="G237" i="1"/>
  <c r="AC233" i="1"/>
  <c r="AD233" i="1"/>
  <c r="Q235" i="1"/>
  <c r="M235" i="1"/>
  <c r="O235" i="1"/>
  <c r="N235" i="1"/>
  <c r="L235" i="1"/>
  <c r="J235" i="1"/>
  <c r="K235" i="1"/>
  <c r="P235" i="1"/>
  <c r="Z235" i="1" l="1"/>
  <c r="AE235" i="1"/>
  <c r="AA235" i="1" s="1"/>
  <c r="AB235" i="1"/>
  <c r="R235" i="1"/>
  <c r="H237" i="1"/>
  <c r="G238" i="1"/>
  <c r="AD234" i="1"/>
  <c r="AC234" i="1"/>
  <c r="M236" i="1"/>
  <c r="L236" i="1"/>
  <c r="O236" i="1"/>
  <c r="N236" i="1"/>
  <c r="P236" i="1"/>
  <c r="K236" i="1"/>
  <c r="Q236" i="1"/>
  <c r="J236" i="1"/>
  <c r="R236" i="1" l="1"/>
  <c r="AE236" i="1"/>
  <c r="AA236" i="1" s="1"/>
  <c r="AB236" i="1"/>
  <c r="Z236" i="1"/>
  <c r="G239" i="1"/>
  <c r="H238" i="1"/>
  <c r="AD235" i="1"/>
  <c r="AC235" i="1"/>
  <c r="J237" i="1"/>
  <c r="Q237" i="1"/>
  <c r="P237" i="1"/>
  <c r="M237" i="1"/>
  <c r="K237" i="1"/>
  <c r="O237" i="1"/>
  <c r="N237" i="1"/>
  <c r="L237" i="1"/>
  <c r="R237" i="1" l="1"/>
  <c r="AB237" i="1"/>
  <c r="Z237" i="1"/>
  <c r="AE237" i="1"/>
  <c r="AA237" i="1" s="1"/>
  <c r="G240" i="1"/>
  <c r="H239" i="1"/>
  <c r="AC236" i="1"/>
  <c r="AD236" i="1"/>
  <c r="P238" i="1"/>
  <c r="M238" i="1"/>
  <c r="L238" i="1"/>
  <c r="Q238" i="1"/>
  <c r="N238" i="1"/>
  <c r="J238" i="1"/>
  <c r="K238" i="1"/>
  <c r="O238" i="1"/>
  <c r="Z238" i="1" l="1"/>
  <c r="AE238" i="1"/>
  <c r="AB238" i="1"/>
  <c r="R238" i="1"/>
  <c r="H240" i="1"/>
  <c r="G241" i="1"/>
  <c r="AC237" i="1"/>
  <c r="AD237" i="1"/>
  <c r="M239" i="1"/>
  <c r="J239" i="1"/>
  <c r="P239" i="1"/>
  <c r="Q239" i="1"/>
  <c r="L239" i="1"/>
  <c r="O239" i="1"/>
  <c r="N239" i="1"/>
  <c r="K239" i="1"/>
  <c r="AA238" i="1" l="1"/>
  <c r="R239" i="1"/>
  <c r="AE239" i="1"/>
  <c r="Z239" i="1"/>
  <c r="AB239" i="1"/>
  <c r="H241" i="1"/>
  <c r="G242" i="1"/>
  <c r="AD238" i="1"/>
  <c r="AC238" i="1"/>
  <c r="N240" i="1"/>
  <c r="P240" i="1"/>
  <c r="M240" i="1"/>
  <c r="O240" i="1"/>
  <c r="Q240" i="1"/>
  <c r="L240" i="1"/>
  <c r="J240" i="1"/>
  <c r="K240" i="1"/>
  <c r="AA239" i="1" l="1"/>
  <c r="AB240" i="1"/>
  <c r="AE240" i="1"/>
  <c r="AA240" i="1" s="1"/>
  <c r="Z240" i="1"/>
  <c r="R240" i="1"/>
  <c r="G243" i="1"/>
  <c r="H242" i="1"/>
  <c r="AD239" i="1"/>
  <c r="AC239" i="1"/>
  <c r="Q241" i="1"/>
  <c r="M241" i="1"/>
  <c r="L241" i="1"/>
  <c r="O241" i="1"/>
  <c r="J241" i="1"/>
  <c r="K241" i="1"/>
  <c r="N241" i="1"/>
  <c r="P241" i="1"/>
  <c r="R241" i="1" l="1"/>
  <c r="AB241" i="1"/>
  <c r="Z241" i="1"/>
  <c r="AE241" i="1"/>
  <c r="AA241" i="1" s="1"/>
  <c r="AD240" i="1"/>
  <c r="AC240" i="1"/>
  <c r="G244" i="1"/>
  <c r="H243" i="1"/>
  <c r="K242" i="1"/>
  <c r="J242" i="1"/>
  <c r="Q242" i="1"/>
  <c r="P242" i="1"/>
  <c r="M242" i="1"/>
  <c r="L242" i="1"/>
  <c r="O242" i="1"/>
  <c r="N242" i="1"/>
  <c r="R242" i="1" l="1"/>
  <c r="Z242" i="1"/>
  <c r="AE242" i="1"/>
  <c r="AB242" i="1"/>
  <c r="H244" i="1"/>
  <c r="G245" i="1"/>
  <c r="AC241" i="1"/>
  <c r="AD241" i="1"/>
  <c r="O243" i="1"/>
  <c r="N243" i="1"/>
  <c r="M243" i="1"/>
  <c r="J243" i="1"/>
  <c r="Q243" i="1"/>
  <c r="L243" i="1"/>
  <c r="K243" i="1"/>
  <c r="P243" i="1"/>
  <c r="AA242" i="1" l="1"/>
  <c r="R243" i="1"/>
  <c r="Z243" i="1"/>
  <c r="AE243" i="1"/>
  <c r="AA243" i="1" s="1"/>
  <c r="AB243" i="1"/>
  <c r="G246" i="1"/>
  <c r="H245" i="1"/>
  <c r="AD242" i="1"/>
  <c r="AC242" i="1"/>
  <c r="J244" i="1"/>
  <c r="K244" i="1"/>
  <c r="O244" i="1"/>
  <c r="N244" i="1"/>
  <c r="L244" i="1"/>
  <c r="P244" i="1"/>
  <c r="M244" i="1"/>
  <c r="Q244" i="1"/>
  <c r="R244" i="1" l="1"/>
  <c r="AE244" i="1"/>
  <c r="AA244" i="1" s="1"/>
  <c r="AB244" i="1"/>
  <c r="Z244" i="1"/>
  <c r="G247" i="1"/>
  <c r="H246" i="1"/>
  <c r="AD243" i="1"/>
  <c r="AC243" i="1"/>
  <c r="Q245" i="1"/>
  <c r="P245" i="1"/>
  <c r="O245" i="1"/>
  <c r="L245" i="1"/>
  <c r="M245" i="1"/>
  <c r="K245" i="1"/>
  <c r="N245" i="1"/>
  <c r="J245" i="1"/>
  <c r="AB245" i="1" l="1"/>
  <c r="Z245" i="1"/>
  <c r="AE245" i="1"/>
  <c r="AA245" i="1" s="1"/>
  <c r="R245" i="1"/>
  <c r="G248" i="1"/>
  <c r="H247" i="1"/>
  <c r="AC244" i="1"/>
  <c r="AD244" i="1"/>
  <c r="N246" i="1"/>
  <c r="M246" i="1"/>
  <c r="Q246" i="1"/>
  <c r="J246" i="1"/>
  <c r="K246" i="1"/>
  <c r="O246" i="1"/>
  <c r="P246" i="1"/>
  <c r="L246" i="1"/>
  <c r="Z246" i="1" l="1"/>
  <c r="AE246" i="1"/>
  <c r="AB246" i="1"/>
  <c r="R246" i="1"/>
  <c r="H248" i="1"/>
  <c r="G249" i="1"/>
  <c r="AC245" i="1"/>
  <c r="AD245" i="1"/>
  <c r="K247" i="1"/>
  <c r="N247" i="1"/>
  <c r="Q247" i="1"/>
  <c r="M247" i="1"/>
  <c r="L247" i="1"/>
  <c r="J247" i="1"/>
  <c r="P247" i="1"/>
  <c r="O247" i="1"/>
  <c r="AA246" i="1" l="1"/>
  <c r="AE247" i="1"/>
  <c r="AB247" i="1"/>
  <c r="Z247" i="1"/>
  <c r="R247" i="1"/>
  <c r="H249" i="1"/>
  <c r="G250" i="1"/>
  <c r="AD246" i="1"/>
  <c r="AC246" i="1"/>
  <c r="J248" i="1"/>
  <c r="Q248" i="1"/>
  <c r="P248" i="1"/>
  <c r="N248" i="1"/>
  <c r="L248" i="1"/>
  <c r="O248" i="1"/>
  <c r="M248" i="1"/>
  <c r="K248" i="1"/>
  <c r="AA247" i="1" l="1"/>
  <c r="R248" i="1"/>
  <c r="AB248" i="1"/>
  <c r="AE248" i="1"/>
  <c r="AA248" i="1" s="1"/>
  <c r="Z248" i="1"/>
  <c r="G251" i="1"/>
  <c r="H250" i="1"/>
  <c r="AD247" i="1"/>
  <c r="AC247" i="1"/>
  <c r="O249" i="1"/>
  <c r="N249" i="1"/>
  <c r="M249" i="1"/>
  <c r="L249" i="1"/>
  <c r="J249" i="1"/>
  <c r="P249" i="1"/>
  <c r="Q249" i="1"/>
  <c r="K249" i="1"/>
  <c r="R249" i="1" l="1"/>
  <c r="AB249" i="1"/>
  <c r="AE249" i="1"/>
  <c r="AA249" i="1" s="1"/>
  <c r="Z249" i="1"/>
  <c r="G252" i="1"/>
  <c r="H251" i="1"/>
  <c r="AD248" i="1"/>
  <c r="AC248" i="1"/>
  <c r="J250" i="1"/>
  <c r="P250" i="1"/>
  <c r="M250" i="1"/>
  <c r="N250" i="1"/>
  <c r="O250" i="1"/>
  <c r="K250" i="1"/>
  <c r="L250" i="1"/>
  <c r="Q250" i="1"/>
  <c r="R250" i="1" l="1"/>
  <c r="Z250" i="1"/>
  <c r="AE250" i="1"/>
  <c r="AB250" i="1"/>
  <c r="H252" i="1"/>
  <c r="G253" i="1"/>
  <c r="AD249" i="1"/>
  <c r="AC249" i="1"/>
  <c r="O251" i="1"/>
  <c r="N251" i="1"/>
  <c r="M251" i="1"/>
  <c r="J251" i="1"/>
  <c r="K251" i="1"/>
  <c r="P251" i="1"/>
  <c r="Q251" i="1"/>
  <c r="L251" i="1"/>
  <c r="AA250" i="1" l="1"/>
  <c r="R251" i="1"/>
  <c r="Z251" i="1"/>
  <c r="AE251" i="1"/>
  <c r="AA251" i="1" s="1"/>
  <c r="AB251" i="1"/>
  <c r="G254" i="1"/>
  <c r="H253" i="1"/>
  <c r="AD250" i="1"/>
  <c r="AC250" i="1"/>
  <c r="Q252" i="1"/>
  <c r="L252" i="1"/>
  <c r="O252" i="1"/>
  <c r="K252" i="1"/>
  <c r="P252" i="1"/>
  <c r="N252" i="1"/>
  <c r="M252" i="1"/>
  <c r="J252" i="1"/>
  <c r="R252" i="1" l="1"/>
  <c r="AE252" i="1"/>
  <c r="AA252" i="1" s="1"/>
  <c r="AB252" i="1"/>
  <c r="Z252" i="1"/>
  <c r="G255" i="1"/>
  <c r="H254" i="1"/>
  <c r="AD251" i="1"/>
  <c r="AC251" i="1"/>
  <c r="Q253" i="1"/>
  <c r="P253" i="1"/>
  <c r="O253" i="1"/>
  <c r="K253" i="1"/>
  <c r="L253" i="1"/>
  <c r="M253" i="1"/>
  <c r="J253" i="1"/>
  <c r="N253" i="1"/>
  <c r="AB253" i="1" l="1"/>
  <c r="Z253" i="1"/>
  <c r="AE253" i="1"/>
  <c r="AA253" i="1" s="1"/>
  <c r="R253" i="1"/>
  <c r="G256" i="1"/>
  <c r="H255" i="1"/>
  <c r="AC252" i="1"/>
  <c r="AD252" i="1"/>
  <c r="N254" i="1"/>
  <c r="M254" i="1"/>
  <c r="Q254" i="1"/>
  <c r="J254" i="1"/>
  <c r="K254" i="1"/>
  <c r="O254" i="1"/>
  <c r="P254" i="1"/>
  <c r="L254" i="1"/>
  <c r="Z254" i="1" l="1"/>
  <c r="AE254" i="1"/>
  <c r="AA254" i="1" s="1"/>
  <c r="AB254" i="1"/>
  <c r="R254" i="1"/>
  <c r="H256" i="1"/>
  <c r="G257" i="1"/>
  <c r="AC253" i="1"/>
  <c r="AD253" i="1"/>
  <c r="Q255" i="1"/>
  <c r="P255" i="1"/>
  <c r="N255" i="1"/>
  <c r="O255" i="1"/>
  <c r="K255" i="1"/>
  <c r="J255" i="1"/>
  <c r="M255" i="1"/>
  <c r="L255" i="1"/>
  <c r="AE255" i="1" l="1"/>
  <c r="AA255" i="1" s="1"/>
  <c r="AB255" i="1"/>
  <c r="Z255" i="1"/>
  <c r="R255" i="1"/>
  <c r="H257" i="1"/>
  <c r="G258" i="1"/>
  <c r="AD254" i="1"/>
  <c r="AC254" i="1"/>
  <c r="J256" i="1"/>
  <c r="Q256" i="1"/>
  <c r="O256" i="1"/>
  <c r="N256" i="1"/>
  <c r="P256" i="1"/>
  <c r="M256" i="1"/>
  <c r="L256" i="1"/>
  <c r="K256" i="1"/>
  <c r="R256" i="1" l="1"/>
  <c r="AB256" i="1"/>
  <c r="AE256" i="1"/>
  <c r="AA256" i="1" s="1"/>
  <c r="Z256" i="1"/>
  <c r="G259" i="1"/>
  <c r="H258" i="1"/>
  <c r="AD255" i="1"/>
  <c r="AC255" i="1"/>
  <c r="M257" i="1"/>
  <c r="K257" i="1"/>
  <c r="P257" i="1"/>
  <c r="L257" i="1"/>
  <c r="O257" i="1"/>
  <c r="J257" i="1"/>
  <c r="Q257" i="1"/>
  <c r="N257" i="1"/>
  <c r="R257" i="1" l="1"/>
  <c r="AB257" i="1"/>
  <c r="AE257" i="1"/>
  <c r="AA257" i="1" s="1"/>
  <c r="Z257" i="1"/>
  <c r="G260" i="1"/>
  <c r="H259" i="1"/>
  <c r="AD256" i="1"/>
  <c r="AC256" i="1"/>
  <c r="L258" i="1"/>
  <c r="K258" i="1"/>
  <c r="J258" i="1"/>
  <c r="P258" i="1"/>
  <c r="M258" i="1"/>
  <c r="O258" i="1"/>
  <c r="N258" i="1"/>
  <c r="Q258" i="1"/>
  <c r="R258" i="1" l="1"/>
  <c r="Z258" i="1"/>
  <c r="AE258" i="1"/>
  <c r="AA258" i="1" s="1"/>
  <c r="AB258" i="1"/>
  <c r="H260" i="1"/>
  <c r="G261" i="1"/>
  <c r="AD257" i="1"/>
  <c r="AC257" i="1"/>
  <c r="O259" i="1"/>
  <c r="J259" i="1"/>
  <c r="L259" i="1"/>
  <c r="P259" i="1"/>
  <c r="N259" i="1"/>
  <c r="K259" i="1"/>
  <c r="M259" i="1"/>
  <c r="Q259" i="1"/>
  <c r="R259" i="1" l="1"/>
  <c r="Z259" i="1"/>
  <c r="AE259" i="1"/>
  <c r="AA259" i="1" s="1"/>
  <c r="AB259" i="1"/>
  <c r="G262" i="1"/>
  <c r="H261" i="1"/>
  <c r="AD258" i="1"/>
  <c r="AC258" i="1"/>
  <c r="N260" i="1"/>
  <c r="M260" i="1"/>
  <c r="L260" i="1"/>
  <c r="O260" i="1"/>
  <c r="J260" i="1"/>
  <c r="Q260" i="1"/>
  <c r="P260" i="1"/>
  <c r="K260" i="1"/>
  <c r="R260" i="1" l="1"/>
  <c r="AE260" i="1"/>
  <c r="AA260" i="1" s="1"/>
  <c r="AB260" i="1"/>
  <c r="Z260" i="1"/>
  <c r="G263" i="1"/>
  <c r="H262" i="1"/>
  <c r="AD259" i="1"/>
  <c r="AC259" i="1"/>
  <c r="Q261" i="1"/>
  <c r="P261" i="1"/>
  <c r="O261" i="1"/>
  <c r="L261" i="1"/>
  <c r="M261" i="1"/>
  <c r="J261" i="1"/>
  <c r="K261" i="1"/>
  <c r="N261" i="1"/>
  <c r="AB261" i="1" l="1"/>
  <c r="Z261" i="1"/>
  <c r="AE261" i="1"/>
  <c r="AA261" i="1" s="1"/>
  <c r="R261" i="1"/>
  <c r="G264" i="1"/>
  <c r="H263" i="1"/>
  <c r="AC260" i="1"/>
  <c r="AD260" i="1"/>
  <c r="Q262" i="1"/>
  <c r="L262" i="1"/>
  <c r="J262" i="1"/>
  <c r="K262" i="1"/>
  <c r="O262" i="1"/>
  <c r="N262" i="1"/>
  <c r="P262" i="1"/>
  <c r="M262" i="1"/>
  <c r="Z262" i="1" l="1"/>
  <c r="AE262" i="1"/>
  <c r="AB262" i="1"/>
  <c r="R262" i="1"/>
  <c r="H264" i="1"/>
  <c r="G265" i="1"/>
  <c r="AC261" i="1"/>
  <c r="AD261" i="1"/>
  <c r="K263" i="1"/>
  <c r="M263" i="1"/>
  <c r="N263" i="1"/>
  <c r="O263" i="1"/>
  <c r="Q263" i="1"/>
  <c r="L263" i="1"/>
  <c r="J263" i="1"/>
  <c r="P263" i="1"/>
  <c r="AA262" i="1" l="1"/>
  <c r="AE263" i="1"/>
  <c r="AB263" i="1"/>
  <c r="Z263" i="1"/>
  <c r="R263" i="1"/>
  <c r="H265" i="1"/>
  <c r="G266" i="1"/>
  <c r="AD262" i="1"/>
  <c r="AC262" i="1"/>
  <c r="J264" i="1"/>
  <c r="Q264" i="1"/>
  <c r="M264" i="1"/>
  <c r="P264" i="1"/>
  <c r="L264" i="1"/>
  <c r="O264" i="1"/>
  <c r="N264" i="1"/>
  <c r="K264" i="1"/>
  <c r="AA263" i="1" l="1"/>
  <c r="R264" i="1"/>
  <c r="AB264" i="1"/>
  <c r="AE264" i="1"/>
  <c r="AA264" i="1" s="1"/>
  <c r="Z264" i="1"/>
  <c r="G267" i="1"/>
  <c r="H266" i="1"/>
  <c r="AD263" i="1"/>
  <c r="AC263" i="1"/>
  <c r="N265" i="1"/>
  <c r="Q265" i="1"/>
  <c r="M265" i="1"/>
  <c r="P265" i="1"/>
  <c r="K265" i="1"/>
  <c r="O265" i="1"/>
  <c r="L265" i="1"/>
  <c r="J265" i="1"/>
  <c r="R265" i="1" l="1"/>
  <c r="AB265" i="1"/>
  <c r="AE265" i="1"/>
  <c r="AA265" i="1" s="1"/>
  <c r="Z265" i="1"/>
  <c r="G268" i="1"/>
  <c r="H267" i="1"/>
  <c r="AD264" i="1"/>
  <c r="AC264" i="1"/>
  <c r="J266" i="1"/>
  <c r="Q266" i="1"/>
  <c r="P266" i="1"/>
  <c r="M266" i="1"/>
  <c r="L266" i="1"/>
  <c r="K266" i="1"/>
  <c r="O266" i="1"/>
  <c r="N266" i="1"/>
  <c r="R266" i="1" l="1"/>
  <c r="Z266" i="1"/>
  <c r="AE266" i="1"/>
  <c r="AB266" i="1"/>
  <c r="H268" i="1"/>
  <c r="G269" i="1"/>
  <c r="AD265" i="1"/>
  <c r="AC265" i="1"/>
  <c r="O267" i="1"/>
  <c r="M267" i="1"/>
  <c r="J267" i="1"/>
  <c r="L267" i="1"/>
  <c r="K267" i="1"/>
  <c r="P267" i="1"/>
  <c r="N267" i="1"/>
  <c r="Q267" i="1"/>
  <c r="AA266" i="1" l="1"/>
  <c r="R267" i="1"/>
  <c r="Z267" i="1"/>
  <c r="AE267" i="1"/>
  <c r="AB267" i="1"/>
  <c r="G270" i="1"/>
  <c r="H269" i="1"/>
  <c r="AD266" i="1"/>
  <c r="AC266" i="1"/>
  <c r="Q268" i="1"/>
  <c r="P268" i="1"/>
  <c r="N268" i="1"/>
  <c r="M268" i="1"/>
  <c r="L268" i="1"/>
  <c r="O268" i="1"/>
  <c r="J268" i="1"/>
  <c r="K268" i="1"/>
  <c r="AA267" i="1" l="1"/>
  <c r="R268" i="1"/>
  <c r="AE268" i="1"/>
  <c r="AB268" i="1"/>
  <c r="Z268" i="1"/>
  <c r="G271" i="1"/>
  <c r="H270" i="1"/>
  <c r="AD267" i="1"/>
  <c r="AC267" i="1"/>
  <c r="K269" i="1"/>
  <c r="J269" i="1"/>
  <c r="Q269" i="1"/>
  <c r="P269" i="1"/>
  <c r="L269" i="1"/>
  <c r="M269" i="1"/>
  <c r="O269" i="1"/>
  <c r="N269" i="1"/>
  <c r="AA268" i="1" l="1"/>
  <c r="AB269" i="1"/>
  <c r="Z269" i="1"/>
  <c r="AE269" i="1"/>
  <c r="AA269" i="1" s="1"/>
  <c r="R269" i="1"/>
  <c r="G272" i="1"/>
  <c r="H271" i="1"/>
  <c r="AC268" i="1"/>
  <c r="AD268" i="1"/>
  <c r="P270" i="1"/>
  <c r="N270" i="1"/>
  <c r="Q270" i="1"/>
  <c r="K270" i="1"/>
  <c r="M270" i="1"/>
  <c r="L270" i="1"/>
  <c r="O270" i="1"/>
  <c r="J270" i="1"/>
  <c r="Z270" i="1" l="1"/>
  <c r="AE270" i="1"/>
  <c r="AB270" i="1"/>
  <c r="R270" i="1"/>
  <c r="G273" i="1"/>
  <c r="H272" i="1"/>
  <c r="AC269" i="1"/>
  <c r="AD269" i="1"/>
  <c r="L271" i="1"/>
  <c r="K271" i="1"/>
  <c r="N271" i="1"/>
  <c r="O271" i="1"/>
  <c r="M271" i="1"/>
  <c r="P271" i="1"/>
  <c r="Q271" i="1"/>
  <c r="J271" i="1"/>
  <c r="AA270" i="1" l="1"/>
  <c r="AE271" i="1"/>
  <c r="AB271" i="1"/>
  <c r="Z271" i="1"/>
  <c r="R271" i="1"/>
  <c r="H273" i="1"/>
  <c r="G274" i="1"/>
  <c r="AD270" i="1"/>
  <c r="AC270" i="1"/>
  <c r="M272" i="1"/>
  <c r="L272" i="1"/>
  <c r="N272" i="1"/>
  <c r="O272" i="1"/>
  <c r="K272" i="1"/>
  <c r="P272" i="1"/>
  <c r="Q272" i="1"/>
  <c r="J272" i="1"/>
  <c r="AA271" i="1" l="1"/>
  <c r="AB272" i="1"/>
  <c r="Z272" i="1"/>
  <c r="AE272" i="1"/>
  <c r="AA272" i="1" s="1"/>
  <c r="R272" i="1"/>
  <c r="G275" i="1"/>
  <c r="H274" i="1"/>
  <c r="AD271" i="1"/>
  <c r="AC271" i="1"/>
  <c r="P273" i="1"/>
  <c r="Q273" i="1"/>
  <c r="O273" i="1"/>
  <c r="K273" i="1"/>
  <c r="N273" i="1"/>
  <c r="M273" i="1"/>
  <c r="L273" i="1"/>
  <c r="J273" i="1"/>
  <c r="R273" i="1" l="1"/>
  <c r="AE273" i="1"/>
  <c r="AA273" i="1" s="1"/>
  <c r="AB273" i="1"/>
  <c r="Z273" i="1"/>
  <c r="G276" i="1"/>
  <c r="H275" i="1"/>
  <c r="AD272" i="1"/>
  <c r="AC272" i="1"/>
  <c r="K274" i="1"/>
  <c r="J274" i="1"/>
  <c r="Q274" i="1"/>
  <c r="P274" i="1"/>
  <c r="L274" i="1"/>
  <c r="O274" i="1"/>
  <c r="M274" i="1"/>
  <c r="N274" i="1"/>
  <c r="R274" i="1" l="1"/>
  <c r="AB274" i="1"/>
  <c r="Z274" i="1"/>
  <c r="AE274" i="1"/>
  <c r="AA274" i="1" s="1"/>
  <c r="H276" i="1"/>
  <c r="G277" i="1"/>
  <c r="AD273" i="1"/>
  <c r="AC273" i="1"/>
  <c r="N275" i="1"/>
  <c r="O275" i="1"/>
  <c r="L275" i="1"/>
  <c r="J275" i="1"/>
  <c r="Q275" i="1"/>
  <c r="K275" i="1"/>
  <c r="P275" i="1"/>
  <c r="M275" i="1"/>
  <c r="AB275" i="1" l="1"/>
  <c r="Z275" i="1"/>
  <c r="AE275" i="1"/>
  <c r="AA275" i="1" s="1"/>
  <c r="R275" i="1"/>
  <c r="G278" i="1"/>
  <c r="H277" i="1"/>
  <c r="AD274" i="1"/>
  <c r="AC274" i="1"/>
  <c r="P276" i="1"/>
  <c r="O276" i="1"/>
  <c r="M276" i="1"/>
  <c r="L276" i="1"/>
  <c r="N276" i="1"/>
  <c r="K276" i="1"/>
  <c r="Q276" i="1"/>
  <c r="J276" i="1"/>
  <c r="R276" i="1" l="1"/>
  <c r="AE276" i="1"/>
  <c r="AA276" i="1" s="1"/>
  <c r="AB276" i="1"/>
  <c r="Z276" i="1"/>
  <c r="G279" i="1"/>
  <c r="H278" i="1"/>
  <c r="AD275" i="1"/>
  <c r="AC275" i="1"/>
  <c r="K277" i="1"/>
  <c r="Q277" i="1"/>
  <c r="J277" i="1"/>
  <c r="P277" i="1"/>
  <c r="N277" i="1"/>
  <c r="L277" i="1"/>
  <c r="O277" i="1"/>
  <c r="M277" i="1"/>
  <c r="R277" i="1" l="1"/>
  <c r="AB277" i="1"/>
  <c r="Z277" i="1"/>
  <c r="AE277" i="1"/>
  <c r="AA277" i="1" s="1"/>
  <c r="H279" i="1"/>
  <c r="G280" i="1"/>
  <c r="AD276" i="1"/>
  <c r="AC276" i="1"/>
  <c r="P278" i="1"/>
  <c r="O278" i="1"/>
  <c r="N278" i="1"/>
  <c r="M278" i="1"/>
  <c r="J278" i="1"/>
  <c r="K278" i="1"/>
  <c r="L278" i="1"/>
  <c r="Q278" i="1"/>
  <c r="R278" i="1" l="1"/>
  <c r="Z278" i="1"/>
  <c r="AE278" i="1"/>
  <c r="AB278" i="1"/>
  <c r="G281" i="1"/>
  <c r="H280" i="1"/>
  <c r="AD277" i="1"/>
  <c r="AC277" i="1"/>
  <c r="O279" i="1"/>
  <c r="N279" i="1"/>
  <c r="J279" i="1"/>
  <c r="M279" i="1"/>
  <c r="L279" i="1"/>
  <c r="Q279" i="1"/>
  <c r="P279" i="1"/>
  <c r="K279" i="1"/>
  <c r="AA278" i="1" l="1"/>
  <c r="R279" i="1"/>
  <c r="AE279" i="1"/>
  <c r="AA279" i="1" s="1"/>
  <c r="AB279" i="1"/>
  <c r="Z279" i="1"/>
  <c r="G282" i="1"/>
  <c r="H281" i="1"/>
  <c r="AD278" i="1"/>
  <c r="AC278" i="1"/>
  <c r="O280" i="1"/>
  <c r="M280" i="1"/>
  <c r="Q280" i="1"/>
  <c r="P280" i="1"/>
  <c r="N280" i="1"/>
  <c r="L280" i="1"/>
  <c r="K280" i="1"/>
  <c r="J280" i="1"/>
  <c r="AB280" i="1" l="1"/>
  <c r="Z280" i="1"/>
  <c r="AE280" i="1"/>
  <c r="AA280" i="1" s="1"/>
  <c r="R280" i="1"/>
  <c r="G283" i="1"/>
  <c r="H282" i="1"/>
  <c r="AD279" i="1"/>
  <c r="AC279" i="1"/>
  <c r="O281" i="1"/>
  <c r="Q281" i="1"/>
  <c r="N281" i="1"/>
  <c r="K281" i="1"/>
  <c r="J281" i="1"/>
  <c r="M281" i="1"/>
  <c r="P281" i="1"/>
  <c r="L281" i="1"/>
  <c r="R281" i="1" l="1"/>
  <c r="Z281" i="1"/>
  <c r="AE281" i="1"/>
  <c r="AA281" i="1" s="1"/>
  <c r="AB281" i="1"/>
  <c r="G284" i="1"/>
  <c r="H283" i="1"/>
  <c r="AC280" i="1"/>
  <c r="AD280" i="1"/>
  <c r="N282" i="1"/>
  <c r="M282" i="1"/>
  <c r="L282" i="1"/>
  <c r="P282" i="1"/>
  <c r="K282" i="1"/>
  <c r="Q282" i="1"/>
  <c r="J282" i="1"/>
  <c r="O282" i="1"/>
  <c r="R282" i="1" l="1"/>
  <c r="AE282" i="1"/>
  <c r="AA282" i="1" s="1"/>
  <c r="AB282" i="1"/>
  <c r="Z282" i="1"/>
  <c r="G285" i="1"/>
  <c r="H284" i="1"/>
  <c r="AD281" i="1"/>
  <c r="AC281" i="1"/>
  <c r="Q283" i="1"/>
  <c r="P283" i="1"/>
  <c r="O283" i="1"/>
  <c r="L283" i="1"/>
  <c r="M283" i="1"/>
  <c r="N283" i="1"/>
  <c r="J283" i="1"/>
  <c r="K283" i="1"/>
  <c r="AB283" i="1" l="1"/>
  <c r="Z283" i="1"/>
  <c r="AE283" i="1"/>
  <c r="AA283" i="1" s="1"/>
  <c r="R283" i="1"/>
  <c r="G286" i="1"/>
  <c r="H285" i="1"/>
  <c r="AD282" i="1"/>
  <c r="AC282" i="1"/>
  <c r="N284" i="1"/>
  <c r="M284" i="1"/>
  <c r="Q284" i="1"/>
  <c r="O284" i="1"/>
  <c r="L284" i="1"/>
  <c r="K284" i="1"/>
  <c r="J284" i="1"/>
  <c r="P284" i="1"/>
  <c r="R284" i="1" l="1"/>
  <c r="AE284" i="1"/>
  <c r="AA284" i="1" s="1"/>
  <c r="AB284" i="1"/>
  <c r="Z284" i="1"/>
  <c r="H286" i="1"/>
  <c r="G287" i="1"/>
  <c r="AD283" i="1"/>
  <c r="AC283" i="1"/>
  <c r="L285" i="1"/>
  <c r="M285" i="1"/>
  <c r="O285" i="1"/>
  <c r="J285" i="1"/>
  <c r="P285" i="1"/>
  <c r="N285" i="1"/>
  <c r="K285" i="1"/>
  <c r="Q285" i="1"/>
  <c r="R285" i="1" l="1"/>
  <c r="Z285" i="1"/>
  <c r="AE285" i="1"/>
  <c r="AA285" i="1" s="1"/>
  <c r="AB285" i="1"/>
  <c r="G288" i="1"/>
  <c r="H287" i="1"/>
  <c r="AD284" i="1"/>
  <c r="AC284" i="1"/>
  <c r="M286" i="1"/>
  <c r="J286" i="1"/>
  <c r="N286" i="1"/>
  <c r="L286" i="1"/>
  <c r="O286" i="1"/>
  <c r="Q286" i="1"/>
  <c r="P286" i="1"/>
  <c r="K286" i="1"/>
  <c r="R286" i="1" l="1"/>
  <c r="AE286" i="1"/>
  <c r="AB286" i="1"/>
  <c r="Z286" i="1"/>
  <c r="G289" i="1"/>
  <c r="H288" i="1"/>
  <c r="AD285" i="1"/>
  <c r="AC285" i="1"/>
  <c r="P287" i="1"/>
  <c r="Q287" i="1"/>
  <c r="N287" i="1"/>
  <c r="L287" i="1"/>
  <c r="O287" i="1"/>
  <c r="K287" i="1"/>
  <c r="J287" i="1"/>
  <c r="M287" i="1"/>
  <c r="AA286" i="1" l="1"/>
  <c r="AB287" i="1"/>
  <c r="Z287" i="1"/>
  <c r="AE287" i="1"/>
  <c r="AA287" i="1" s="1"/>
  <c r="R287" i="1"/>
  <c r="G290" i="1"/>
  <c r="H289" i="1"/>
  <c r="AC286" i="1"/>
  <c r="AD286" i="1"/>
  <c r="Q288" i="1"/>
  <c r="M288" i="1"/>
  <c r="O288" i="1"/>
  <c r="P288" i="1"/>
  <c r="L288" i="1"/>
  <c r="K288" i="1"/>
  <c r="N288" i="1"/>
  <c r="J288" i="1"/>
  <c r="AE288" i="1" l="1"/>
  <c r="Z288" i="1"/>
  <c r="AB288" i="1"/>
  <c r="R288" i="1"/>
  <c r="H290" i="1"/>
  <c r="G291" i="1"/>
  <c r="AC287" i="1"/>
  <c r="AD287" i="1"/>
  <c r="L289" i="1"/>
  <c r="P289" i="1"/>
  <c r="K289" i="1"/>
  <c r="Q289" i="1"/>
  <c r="O289" i="1"/>
  <c r="M289" i="1"/>
  <c r="N289" i="1"/>
  <c r="J289" i="1"/>
  <c r="AA288" i="1" l="1"/>
  <c r="AE289" i="1"/>
  <c r="AB289" i="1"/>
  <c r="Z289" i="1"/>
  <c r="R289" i="1"/>
  <c r="H291" i="1"/>
  <c r="G292" i="1"/>
  <c r="AD288" i="1"/>
  <c r="AC288" i="1"/>
  <c r="M290" i="1"/>
  <c r="O290" i="1"/>
  <c r="J290" i="1"/>
  <c r="Q290" i="1"/>
  <c r="K290" i="1"/>
  <c r="N290" i="1"/>
  <c r="P290" i="1"/>
  <c r="L290" i="1"/>
  <c r="AA289" i="1" l="1"/>
  <c r="R290" i="1"/>
  <c r="AB290" i="1"/>
  <c r="AE290" i="1"/>
  <c r="Z290" i="1"/>
  <c r="G293" i="1"/>
  <c r="H292" i="1"/>
  <c r="AD289" i="1"/>
  <c r="AC289" i="1"/>
  <c r="Q291" i="1"/>
  <c r="O291" i="1"/>
  <c r="N291" i="1"/>
  <c r="K291" i="1"/>
  <c r="L291" i="1"/>
  <c r="M291" i="1"/>
  <c r="P291" i="1"/>
  <c r="J291" i="1"/>
  <c r="AA290" i="1" l="1"/>
  <c r="R291" i="1"/>
  <c r="AB291" i="1"/>
  <c r="Z291" i="1"/>
  <c r="AE291" i="1"/>
  <c r="AA291" i="1" s="1"/>
  <c r="G294" i="1"/>
  <c r="H293" i="1"/>
  <c r="AD290" i="1"/>
  <c r="AC290" i="1"/>
  <c r="P292" i="1"/>
  <c r="L292" i="1"/>
  <c r="K292" i="1"/>
  <c r="M292" i="1"/>
  <c r="J292" i="1"/>
  <c r="N292" i="1"/>
  <c r="O292" i="1"/>
  <c r="Q292" i="1"/>
  <c r="R292" i="1" l="1"/>
  <c r="Z292" i="1"/>
  <c r="AB292" i="1"/>
  <c r="AE292" i="1"/>
  <c r="AA292" i="1" s="1"/>
  <c r="H294" i="1"/>
  <c r="G295" i="1"/>
  <c r="AD291" i="1"/>
  <c r="AC291" i="1"/>
  <c r="Q293" i="1"/>
  <c r="M293" i="1"/>
  <c r="P293" i="1"/>
  <c r="O293" i="1"/>
  <c r="N293" i="1"/>
  <c r="K293" i="1"/>
  <c r="L293" i="1"/>
  <c r="J293" i="1"/>
  <c r="Z293" i="1" l="1"/>
  <c r="AE293" i="1"/>
  <c r="AB293" i="1"/>
  <c r="R293" i="1"/>
  <c r="AD292" i="1"/>
  <c r="AC292" i="1"/>
  <c r="G296" i="1"/>
  <c r="H295" i="1"/>
  <c r="L294" i="1"/>
  <c r="Q294" i="1"/>
  <c r="N294" i="1"/>
  <c r="K294" i="1"/>
  <c r="O294" i="1"/>
  <c r="M294" i="1"/>
  <c r="J294" i="1"/>
  <c r="P294" i="1"/>
  <c r="AA293" i="1" l="1"/>
  <c r="R294" i="1"/>
  <c r="AE294" i="1"/>
  <c r="AB294" i="1"/>
  <c r="Z294" i="1"/>
  <c r="G297" i="1"/>
  <c r="H296" i="1"/>
  <c r="AD293" i="1"/>
  <c r="AC293" i="1"/>
  <c r="Q295" i="1"/>
  <c r="O295" i="1"/>
  <c r="N295" i="1"/>
  <c r="K295" i="1"/>
  <c r="J295" i="1"/>
  <c r="P295" i="1"/>
  <c r="L295" i="1"/>
  <c r="M295" i="1"/>
  <c r="AA294" i="1" l="1"/>
  <c r="AB295" i="1"/>
  <c r="Z295" i="1"/>
  <c r="AE295" i="1"/>
  <c r="AA295" i="1" s="1"/>
  <c r="R295" i="1"/>
  <c r="G298" i="1"/>
  <c r="H297" i="1"/>
  <c r="AC294" i="1"/>
  <c r="AD294" i="1"/>
  <c r="Q296" i="1"/>
  <c r="J296" i="1"/>
  <c r="M296" i="1"/>
  <c r="N296" i="1"/>
  <c r="P296" i="1"/>
  <c r="L296" i="1"/>
  <c r="O296" i="1"/>
  <c r="K296" i="1"/>
  <c r="Z296" i="1" l="1"/>
  <c r="AE296" i="1"/>
  <c r="AA296" i="1" s="1"/>
  <c r="AB296" i="1"/>
  <c r="R296" i="1"/>
  <c r="H298" i="1"/>
  <c r="G299" i="1"/>
  <c r="AC295" i="1"/>
  <c r="AD295" i="1"/>
  <c r="K297" i="1"/>
  <c r="Q297" i="1"/>
  <c r="J297" i="1"/>
  <c r="L297" i="1"/>
  <c r="P297" i="1"/>
  <c r="M297" i="1"/>
  <c r="N297" i="1"/>
  <c r="O297" i="1"/>
  <c r="R297" i="1" l="1"/>
  <c r="AE297" i="1"/>
  <c r="AA297" i="1" s="1"/>
  <c r="AB297" i="1"/>
  <c r="Z297" i="1"/>
  <c r="G300" i="1"/>
  <c r="H299" i="1"/>
  <c r="AD296" i="1"/>
  <c r="AC296" i="1"/>
  <c r="J298" i="1"/>
  <c r="Q298" i="1"/>
  <c r="P298" i="1"/>
  <c r="N298" i="1"/>
  <c r="M298" i="1"/>
  <c r="O298" i="1"/>
  <c r="K298" i="1"/>
  <c r="L298" i="1"/>
  <c r="R298" i="1" l="1"/>
  <c r="AB298" i="1"/>
  <c r="AE298" i="1"/>
  <c r="AA298" i="1" s="1"/>
  <c r="Z298" i="1"/>
  <c r="H300" i="1"/>
  <c r="G301" i="1"/>
  <c r="AD297" i="1"/>
  <c r="AC297" i="1"/>
  <c r="P299" i="1"/>
  <c r="N299" i="1"/>
  <c r="M299" i="1"/>
  <c r="L299" i="1"/>
  <c r="Q299" i="1"/>
  <c r="O299" i="1"/>
  <c r="K299" i="1"/>
  <c r="J299" i="1"/>
  <c r="Z299" i="1" l="1"/>
  <c r="AE299" i="1"/>
  <c r="AB299" i="1"/>
  <c r="R299" i="1"/>
  <c r="H301" i="1"/>
  <c r="G302" i="1"/>
  <c r="AD298" i="1"/>
  <c r="AC298" i="1"/>
  <c r="J300" i="1"/>
  <c r="O300" i="1"/>
  <c r="Q300" i="1"/>
  <c r="K300" i="1"/>
  <c r="M300" i="1"/>
  <c r="P300" i="1"/>
  <c r="N300" i="1"/>
  <c r="L300" i="1"/>
  <c r="AA299" i="1" l="1"/>
  <c r="R300" i="1"/>
  <c r="AE300" i="1"/>
  <c r="AA300" i="1" s="1"/>
  <c r="AB300" i="1"/>
  <c r="Z300" i="1"/>
  <c r="H302" i="1"/>
  <c r="G303" i="1"/>
  <c r="AD299" i="1"/>
  <c r="AC299" i="1"/>
  <c r="P301" i="1"/>
  <c r="O301" i="1"/>
  <c r="N301" i="1"/>
  <c r="J301" i="1"/>
  <c r="L301" i="1"/>
  <c r="Q301" i="1"/>
  <c r="K301" i="1"/>
  <c r="M301" i="1"/>
  <c r="R301" i="1" l="1"/>
  <c r="AB301" i="1"/>
  <c r="Z301" i="1"/>
  <c r="AE301" i="1"/>
  <c r="AA301" i="1" s="1"/>
  <c r="G304" i="1"/>
  <c r="H303" i="1"/>
  <c r="AD300" i="1"/>
  <c r="AC300" i="1"/>
  <c r="P302" i="1"/>
  <c r="N302" i="1"/>
  <c r="M302" i="1"/>
  <c r="Q302" i="1"/>
  <c r="L302" i="1"/>
  <c r="J302" i="1"/>
  <c r="O302" i="1"/>
  <c r="K302" i="1"/>
  <c r="AE302" i="1" l="1"/>
  <c r="AB302" i="1"/>
  <c r="Z302" i="1"/>
  <c r="R302" i="1"/>
  <c r="H304" i="1"/>
  <c r="G305" i="1"/>
  <c r="AD301" i="1"/>
  <c r="AC301" i="1"/>
  <c r="M303" i="1"/>
  <c r="K303" i="1"/>
  <c r="L303" i="1"/>
  <c r="O303" i="1"/>
  <c r="P303" i="1"/>
  <c r="J303" i="1"/>
  <c r="Q303" i="1"/>
  <c r="N303" i="1"/>
  <c r="AA302" i="1" l="1"/>
  <c r="R303" i="1"/>
  <c r="Z303" i="1"/>
  <c r="AE303" i="1"/>
  <c r="AA303" i="1" s="1"/>
  <c r="AB303" i="1"/>
  <c r="H305" i="1"/>
  <c r="G306" i="1"/>
  <c r="AC302" i="1"/>
  <c r="AD302" i="1"/>
  <c r="P304" i="1"/>
  <c r="Q304" i="1"/>
  <c r="O304" i="1"/>
  <c r="N304" i="1"/>
  <c r="K304" i="1"/>
  <c r="J304" i="1"/>
  <c r="M304" i="1"/>
  <c r="L304" i="1"/>
  <c r="AE304" i="1" l="1"/>
  <c r="Z304" i="1"/>
  <c r="AB304" i="1"/>
  <c r="R304" i="1"/>
  <c r="H306" i="1"/>
  <c r="G307" i="1"/>
  <c r="AD303" i="1"/>
  <c r="AC303" i="1"/>
  <c r="K305" i="1"/>
  <c r="M305" i="1"/>
  <c r="J305" i="1"/>
  <c r="O305" i="1"/>
  <c r="L305" i="1"/>
  <c r="P305" i="1"/>
  <c r="Q305" i="1"/>
  <c r="N305" i="1"/>
  <c r="AA304" i="1" l="1"/>
  <c r="R305" i="1"/>
  <c r="AB305" i="1"/>
  <c r="AE305" i="1"/>
  <c r="AA305" i="1" s="1"/>
  <c r="Z305" i="1"/>
  <c r="G308" i="1"/>
  <c r="H307" i="1"/>
  <c r="AD304" i="1"/>
  <c r="AC304" i="1"/>
  <c r="M306" i="1"/>
  <c r="Q306" i="1"/>
  <c r="P306" i="1"/>
  <c r="O306" i="1"/>
  <c r="K306" i="1"/>
  <c r="J306" i="1"/>
  <c r="L306" i="1"/>
  <c r="N306" i="1"/>
  <c r="AE306" i="1" l="1"/>
  <c r="Z306" i="1"/>
  <c r="AB306" i="1"/>
  <c r="R306" i="1"/>
  <c r="G309" i="1"/>
  <c r="H308" i="1"/>
  <c r="AC305" i="1"/>
  <c r="AD305" i="1"/>
  <c r="L307" i="1"/>
  <c r="Q307" i="1"/>
  <c r="J307" i="1"/>
  <c r="N307" i="1"/>
  <c r="M307" i="1"/>
  <c r="O307" i="1"/>
  <c r="P307" i="1"/>
  <c r="K307" i="1"/>
  <c r="AA306" i="1" l="1"/>
  <c r="R307" i="1"/>
  <c r="Z307" i="1"/>
  <c r="AB307" i="1"/>
  <c r="AE307" i="1"/>
  <c r="AA307" i="1" s="1"/>
  <c r="H309" i="1"/>
  <c r="G310" i="1"/>
  <c r="AC306" i="1"/>
  <c r="AD306" i="1"/>
  <c r="N308" i="1"/>
  <c r="L308" i="1"/>
  <c r="M308" i="1"/>
  <c r="K308" i="1"/>
  <c r="P308" i="1"/>
  <c r="J308" i="1"/>
  <c r="O308" i="1"/>
  <c r="Q308" i="1"/>
  <c r="R308" i="1" l="1"/>
  <c r="AE308" i="1"/>
  <c r="AA308" i="1" s="1"/>
  <c r="AB308" i="1"/>
  <c r="Z308" i="1"/>
  <c r="G311" i="1"/>
  <c r="H310" i="1"/>
  <c r="AD307" i="1"/>
  <c r="AC307" i="1"/>
  <c r="J309" i="1"/>
  <c r="P309" i="1"/>
  <c r="O309" i="1"/>
  <c r="Q309" i="1"/>
  <c r="K309" i="1"/>
  <c r="L309" i="1"/>
  <c r="M309" i="1"/>
  <c r="N309" i="1"/>
  <c r="R309" i="1" l="1"/>
  <c r="AB309" i="1"/>
  <c r="Z309" i="1"/>
  <c r="AE309" i="1"/>
  <c r="AA309" i="1" s="1"/>
  <c r="G312" i="1"/>
  <c r="H311" i="1"/>
  <c r="AD308" i="1"/>
  <c r="AC308" i="1"/>
  <c r="Q310" i="1"/>
  <c r="J310" i="1"/>
  <c r="P310" i="1"/>
  <c r="K310" i="1"/>
  <c r="O310" i="1"/>
  <c r="M310" i="1"/>
  <c r="L310" i="1"/>
  <c r="N310" i="1"/>
  <c r="AB310" i="1" l="1"/>
  <c r="Z310" i="1"/>
  <c r="AE310" i="1"/>
  <c r="AA310" i="1" s="1"/>
  <c r="R310" i="1"/>
  <c r="G313" i="1"/>
  <c r="H312" i="1"/>
  <c r="AD309" i="1"/>
  <c r="AC309" i="1"/>
  <c r="N311" i="1"/>
  <c r="Q311" i="1"/>
  <c r="M311" i="1"/>
  <c r="O311" i="1"/>
  <c r="J311" i="1"/>
  <c r="K311" i="1"/>
  <c r="P311" i="1"/>
  <c r="L311" i="1"/>
  <c r="R311" i="1" l="1"/>
  <c r="Z311" i="1"/>
  <c r="AE311" i="1"/>
  <c r="AA311" i="1" s="1"/>
  <c r="AB311" i="1"/>
  <c r="H313" i="1"/>
  <c r="G314" i="1"/>
  <c r="AC310" i="1"/>
  <c r="AD310" i="1"/>
  <c r="Q312" i="1"/>
  <c r="O312" i="1"/>
  <c r="J312" i="1"/>
  <c r="N312" i="1"/>
  <c r="M312" i="1"/>
  <c r="L312" i="1"/>
  <c r="P312" i="1"/>
  <c r="K312" i="1"/>
  <c r="AE312" i="1" l="1"/>
  <c r="AB312" i="1"/>
  <c r="Z312" i="1"/>
  <c r="R312" i="1"/>
  <c r="AD311" i="1"/>
  <c r="AC311" i="1"/>
  <c r="H314" i="1"/>
  <c r="G315" i="1"/>
  <c r="M313" i="1"/>
  <c r="L313" i="1"/>
  <c r="Q313" i="1"/>
  <c r="K313" i="1"/>
  <c r="J313" i="1"/>
  <c r="O313" i="1"/>
  <c r="N313" i="1"/>
  <c r="P313" i="1"/>
  <c r="AA312" i="1" l="1"/>
  <c r="AB313" i="1"/>
  <c r="Z313" i="1"/>
  <c r="AE313" i="1"/>
  <c r="R313" i="1"/>
  <c r="G316" i="1"/>
  <c r="H315" i="1"/>
  <c r="AD312" i="1"/>
  <c r="AC312" i="1"/>
  <c r="N314" i="1"/>
  <c r="P314" i="1"/>
  <c r="M314" i="1"/>
  <c r="L314" i="1"/>
  <c r="J314" i="1"/>
  <c r="K314" i="1"/>
  <c r="O314" i="1"/>
  <c r="Q314" i="1"/>
  <c r="AA313" i="1" l="1"/>
  <c r="R314" i="1"/>
  <c r="AB314" i="1"/>
  <c r="AE314" i="1"/>
  <c r="AA314" i="1" s="1"/>
  <c r="Z314" i="1"/>
  <c r="H316" i="1"/>
  <c r="G317" i="1"/>
  <c r="AD313" i="1"/>
  <c r="AC313" i="1"/>
  <c r="L315" i="1"/>
  <c r="P315" i="1"/>
  <c r="N315" i="1"/>
  <c r="Q315" i="1"/>
  <c r="K315" i="1"/>
  <c r="M315" i="1"/>
  <c r="J315" i="1"/>
  <c r="O315" i="1"/>
  <c r="Z315" i="1" l="1"/>
  <c r="AE315" i="1"/>
  <c r="AB315" i="1"/>
  <c r="R315" i="1"/>
  <c r="H317" i="1"/>
  <c r="G318" i="1"/>
  <c r="AC314" i="1"/>
  <c r="AD314" i="1"/>
  <c r="K316" i="1"/>
  <c r="Q316" i="1"/>
  <c r="J316" i="1"/>
  <c r="M316" i="1"/>
  <c r="O316" i="1"/>
  <c r="L316" i="1"/>
  <c r="P316" i="1"/>
  <c r="N316" i="1"/>
  <c r="AA315" i="1" l="1"/>
  <c r="R316" i="1"/>
  <c r="AE316" i="1"/>
  <c r="AB316" i="1"/>
  <c r="Z316" i="1"/>
  <c r="H318" i="1"/>
  <c r="G319" i="1"/>
  <c r="AD315" i="1"/>
  <c r="AC315" i="1"/>
  <c r="P317" i="1"/>
  <c r="N317" i="1"/>
  <c r="O317" i="1"/>
  <c r="J317" i="1"/>
  <c r="Q317" i="1"/>
  <c r="K317" i="1"/>
  <c r="L317" i="1"/>
  <c r="M317" i="1"/>
  <c r="AA316" i="1" l="1"/>
  <c r="R317" i="1"/>
  <c r="AB317" i="1"/>
  <c r="AE317" i="1"/>
  <c r="AA317" i="1" s="1"/>
  <c r="Z317" i="1"/>
  <c r="G320" i="1"/>
  <c r="H319" i="1"/>
  <c r="AC316" i="1"/>
  <c r="AD316" i="1"/>
  <c r="P318" i="1"/>
  <c r="O318" i="1"/>
  <c r="M318" i="1"/>
  <c r="K318" i="1"/>
  <c r="Q318" i="1"/>
  <c r="J318" i="1"/>
  <c r="N318" i="1"/>
  <c r="L318" i="1"/>
  <c r="Z318" i="1" l="1"/>
  <c r="AE318" i="1"/>
  <c r="AB318" i="1"/>
  <c r="R318" i="1"/>
  <c r="H320" i="1"/>
  <c r="G321" i="1"/>
  <c r="AD317" i="1"/>
  <c r="AC317" i="1"/>
  <c r="P319" i="1"/>
  <c r="N319" i="1"/>
  <c r="M319" i="1"/>
  <c r="K319" i="1"/>
  <c r="O319" i="1"/>
  <c r="Q319" i="1"/>
  <c r="L319" i="1"/>
  <c r="J319" i="1"/>
  <c r="AA318" i="1" l="1"/>
  <c r="Z319" i="1"/>
  <c r="AB319" i="1"/>
  <c r="AE319" i="1"/>
  <c r="AA319" i="1" s="1"/>
  <c r="R319" i="1"/>
  <c r="H321" i="1"/>
  <c r="G322" i="1"/>
  <c r="AC318" i="1"/>
  <c r="AD318" i="1"/>
  <c r="J320" i="1"/>
  <c r="K320" i="1"/>
  <c r="O320" i="1"/>
  <c r="N320" i="1"/>
  <c r="P320" i="1"/>
  <c r="L320" i="1"/>
  <c r="M320" i="1"/>
  <c r="Q320" i="1"/>
  <c r="R320" i="1" l="1"/>
  <c r="AE320" i="1"/>
  <c r="AA320" i="1" s="1"/>
  <c r="AB320" i="1"/>
  <c r="Z320" i="1"/>
  <c r="G323" i="1"/>
  <c r="H322" i="1"/>
  <c r="AD319" i="1"/>
  <c r="AC319" i="1"/>
  <c r="P321" i="1"/>
  <c r="O321" i="1"/>
  <c r="N321" i="1"/>
  <c r="Q321" i="1"/>
  <c r="L321" i="1"/>
  <c r="J321" i="1"/>
  <c r="K321" i="1"/>
  <c r="M321" i="1"/>
  <c r="R321" i="1" l="1"/>
  <c r="AB321" i="1"/>
  <c r="AE321" i="1"/>
  <c r="AA321" i="1" s="1"/>
  <c r="Z321" i="1"/>
  <c r="G324" i="1"/>
  <c r="H323" i="1"/>
  <c r="AD320" i="1"/>
  <c r="AC320" i="1"/>
  <c r="M322" i="1"/>
  <c r="L322" i="1"/>
  <c r="P322" i="1"/>
  <c r="O322" i="1"/>
  <c r="J322" i="1"/>
  <c r="N322" i="1"/>
  <c r="Q322" i="1"/>
  <c r="K322" i="1"/>
  <c r="R322" i="1" l="1"/>
  <c r="Z322" i="1"/>
  <c r="AE322" i="1"/>
  <c r="AA322" i="1" s="1"/>
  <c r="AB322" i="1"/>
  <c r="H324" i="1"/>
  <c r="G325" i="1"/>
  <c r="AD321" i="1"/>
  <c r="AC321" i="1"/>
  <c r="P323" i="1"/>
  <c r="N323" i="1"/>
  <c r="M323" i="1"/>
  <c r="K323" i="1"/>
  <c r="Q323" i="1"/>
  <c r="L323" i="1"/>
  <c r="J323" i="1"/>
  <c r="O323" i="1"/>
  <c r="R323" i="1" l="1"/>
  <c r="Z323" i="1"/>
  <c r="AB323" i="1"/>
  <c r="AE323" i="1"/>
  <c r="AA323" i="1" s="1"/>
  <c r="H325" i="1"/>
  <c r="G326" i="1"/>
  <c r="AC322" i="1"/>
  <c r="AD322" i="1"/>
  <c r="M324" i="1"/>
  <c r="K324" i="1"/>
  <c r="Q324" i="1"/>
  <c r="O324" i="1"/>
  <c r="J324" i="1"/>
  <c r="N324" i="1"/>
  <c r="P324" i="1"/>
  <c r="L324" i="1"/>
  <c r="AE324" i="1" l="1"/>
  <c r="Z324" i="1"/>
  <c r="AB324" i="1"/>
  <c r="R324" i="1"/>
  <c r="G327" i="1"/>
  <c r="H326" i="1"/>
  <c r="AD323" i="1"/>
  <c r="AC323" i="1"/>
  <c r="M325" i="1"/>
  <c r="P325" i="1"/>
  <c r="N325" i="1"/>
  <c r="O325" i="1"/>
  <c r="J325" i="1"/>
  <c r="L325" i="1"/>
  <c r="Q325" i="1"/>
  <c r="K325" i="1"/>
  <c r="AA324" i="1" l="1"/>
  <c r="R325" i="1"/>
  <c r="AB325" i="1"/>
  <c r="AE325" i="1"/>
  <c r="AA325" i="1" s="1"/>
  <c r="Z325" i="1"/>
  <c r="G328" i="1"/>
  <c r="H327" i="1"/>
  <c r="AD324" i="1"/>
  <c r="AC324" i="1"/>
  <c r="L326" i="1"/>
  <c r="P326" i="1"/>
  <c r="M326" i="1"/>
  <c r="J326" i="1"/>
  <c r="Q326" i="1"/>
  <c r="O326" i="1"/>
  <c r="K326" i="1"/>
  <c r="N326" i="1"/>
  <c r="Z326" i="1" l="1"/>
  <c r="AB326" i="1"/>
  <c r="AE326" i="1"/>
  <c r="AA326" i="1" s="1"/>
  <c r="R326" i="1"/>
  <c r="G329" i="1"/>
  <c r="H328" i="1"/>
  <c r="AC325" i="1"/>
  <c r="AD325" i="1"/>
  <c r="N327" i="1"/>
  <c r="M327" i="1"/>
  <c r="Q327" i="1"/>
  <c r="J327" i="1"/>
  <c r="P327" i="1"/>
  <c r="K327" i="1"/>
  <c r="O327" i="1"/>
  <c r="L327" i="1"/>
  <c r="R327" i="1" l="1"/>
  <c r="Z327" i="1"/>
  <c r="AE327" i="1"/>
  <c r="AB327" i="1"/>
  <c r="G330" i="1"/>
  <c r="H329" i="1"/>
  <c r="AC326" i="1"/>
  <c r="AD326" i="1"/>
  <c r="L328" i="1"/>
  <c r="K328" i="1"/>
  <c r="J328" i="1"/>
  <c r="Q328" i="1"/>
  <c r="O328" i="1"/>
  <c r="P328" i="1"/>
  <c r="M328" i="1"/>
  <c r="N328" i="1"/>
  <c r="AA327" i="1" l="1"/>
  <c r="R328" i="1"/>
  <c r="AE328" i="1"/>
  <c r="AB328" i="1"/>
  <c r="Z328" i="1"/>
  <c r="H330" i="1"/>
  <c r="G331" i="1"/>
  <c r="AD327" i="1"/>
  <c r="AC327" i="1"/>
  <c r="K329" i="1"/>
  <c r="N329" i="1"/>
  <c r="Q329" i="1"/>
  <c r="P329" i="1"/>
  <c r="M329" i="1"/>
  <c r="J329" i="1"/>
  <c r="O329" i="1"/>
  <c r="L329" i="1"/>
  <c r="AA328" i="1" l="1"/>
  <c r="AB329" i="1"/>
  <c r="Z329" i="1"/>
  <c r="AE329" i="1"/>
  <c r="AA329" i="1" s="1"/>
  <c r="R329" i="1"/>
  <c r="G332" i="1"/>
  <c r="H331" i="1"/>
  <c r="AD328" i="1"/>
  <c r="AC328" i="1"/>
  <c r="J330" i="1"/>
  <c r="P330" i="1"/>
  <c r="K330" i="1"/>
  <c r="O330" i="1"/>
  <c r="M330" i="1"/>
  <c r="L330" i="1"/>
  <c r="N330" i="1"/>
  <c r="Q330" i="1"/>
  <c r="R330" i="1" l="1"/>
  <c r="AE330" i="1"/>
  <c r="AA330" i="1" s="1"/>
  <c r="AB330" i="1"/>
  <c r="Z330" i="1"/>
  <c r="G333" i="1"/>
  <c r="H332" i="1"/>
  <c r="AD329" i="1"/>
  <c r="AC329" i="1"/>
  <c r="K331" i="1"/>
  <c r="J331" i="1"/>
  <c r="Q331" i="1"/>
  <c r="P331" i="1"/>
  <c r="O331" i="1"/>
  <c r="L331" i="1"/>
  <c r="N331" i="1"/>
  <c r="M331" i="1"/>
  <c r="R331" i="1" l="1"/>
  <c r="AB331" i="1"/>
  <c r="Z331" i="1"/>
  <c r="AE331" i="1"/>
  <c r="AA331" i="1" s="1"/>
  <c r="H333" i="1"/>
  <c r="G334" i="1"/>
  <c r="AD330" i="1"/>
  <c r="AC330" i="1"/>
  <c r="P332" i="1"/>
  <c r="O332" i="1"/>
  <c r="N332" i="1"/>
  <c r="M332" i="1"/>
  <c r="L332" i="1"/>
  <c r="J332" i="1"/>
  <c r="Q332" i="1"/>
  <c r="K332" i="1"/>
  <c r="R332" i="1" l="1"/>
  <c r="Z332" i="1"/>
  <c r="AE332" i="1"/>
  <c r="AB332" i="1"/>
  <c r="G335" i="1"/>
  <c r="H334" i="1"/>
  <c r="AD331" i="1"/>
  <c r="AC331" i="1"/>
  <c r="O333" i="1"/>
  <c r="N333" i="1"/>
  <c r="J333" i="1"/>
  <c r="M333" i="1"/>
  <c r="Q333" i="1"/>
  <c r="L333" i="1"/>
  <c r="P333" i="1"/>
  <c r="K333" i="1"/>
  <c r="AA332" i="1" l="1"/>
  <c r="R333" i="1"/>
  <c r="AE333" i="1"/>
  <c r="AA333" i="1" s="1"/>
  <c r="AB333" i="1"/>
  <c r="Z333" i="1"/>
  <c r="G336" i="1"/>
  <c r="H335" i="1"/>
  <c r="AD332" i="1"/>
  <c r="AC332" i="1"/>
  <c r="L334" i="1"/>
  <c r="J334" i="1"/>
  <c r="Q334" i="1"/>
  <c r="P334" i="1"/>
  <c r="N334" i="1"/>
  <c r="K334" i="1"/>
  <c r="O334" i="1"/>
  <c r="M334" i="1"/>
  <c r="R334" i="1" l="1"/>
  <c r="AB334" i="1"/>
  <c r="Z334" i="1"/>
  <c r="AE334" i="1"/>
  <c r="AA334" i="1" s="1"/>
  <c r="G337" i="1"/>
  <c r="H336" i="1"/>
  <c r="AD333" i="1"/>
  <c r="AC333" i="1"/>
  <c r="O335" i="1"/>
  <c r="N335" i="1"/>
  <c r="L335" i="1"/>
  <c r="M335" i="1"/>
  <c r="K335" i="1"/>
  <c r="P335" i="1"/>
  <c r="Q335" i="1"/>
  <c r="J335" i="1"/>
  <c r="R335" i="1" l="1"/>
  <c r="Z335" i="1"/>
  <c r="AE335" i="1"/>
  <c r="AB335" i="1"/>
  <c r="G338" i="1"/>
  <c r="H337" i="1"/>
  <c r="AC334" i="1"/>
  <c r="AD334" i="1"/>
  <c r="N336" i="1"/>
  <c r="J336" i="1"/>
  <c r="P336" i="1"/>
  <c r="M336" i="1"/>
  <c r="L336" i="1"/>
  <c r="Q336" i="1"/>
  <c r="K336" i="1"/>
  <c r="O336" i="1"/>
  <c r="AA335" i="1" l="1"/>
  <c r="AE336" i="1"/>
  <c r="AB336" i="1"/>
  <c r="Z336" i="1"/>
  <c r="R336" i="1"/>
  <c r="H338" i="1"/>
  <c r="G339" i="1"/>
  <c r="AD335" i="1"/>
  <c r="AC335" i="1"/>
  <c r="Q337" i="1"/>
  <c r="P337" i="1"/>
  <c r="K337" i="1"/>
  <c r="O337" i="1"/>
  <c r="N337" i="1"/>
  <c r="L337" i="1"/>
  <c r="M337" i="1"/>
  <c r="J337" i="1"/>
  <c r="AA336" i="1" l="1"/>
  <c r="AB337" i="1"/>
  <c r="Z337" i="1"/>
  <c r="AE337" i="1"/>
  <c r="AA337" i="1" s="1"/>
  <c r="R337" i="1"/>
  <c r="G340" i="1"/>
  <c r="H339" i="1"/>
  <c r="AD336" i="1"/>
  <c r="AC336" i="1"/>
  <c r="L338" i="1"/>
  <c r="P338" i="1"/>
  <c r="K338" i="1"/>
  <c r="J338" i="1"/>
  <c r="M338" i="1"/>
  <c r="Q338" i="1"/>
  <c r="O338" i="1"/>
  <c r="N338" i="1"/>
  <c r="AE338" i="1" l="1"/>
  <c r="AB338" i="1"/>
  <c r="Z338" i="1"/>
  <c r="R338" i="1"/>
  <c r="G341" i="1"/>
  <c r="H340" i="1"/>
  <c r="AC337" i="1"/>
  <c r="AD337" i="1"/>
  <c r="K339" i="1"/>
  <c r="J339" i="1"/>
  <c r="N339" i="1"/>
  <c r="O339" i="1"/>
  <c r="P339" i="1"/>
  <c r="Q339" i="1"/>
  <c r="M339" i="1"/>
  <c r="L339" i="1"/>
  <c r="AA338" i="1" l="1"/>
  <c r="R339" i="1"/>
  <c r="AB339" i="1"/>
  <c r="Z339" i="1"/>
  <c r="AE339" i="1"/>
  <c r="AA339" i="1" s="1"/>
  <c r="H341" i="1"/>
  <c r="G342" i="1"/>
  <c r="AD338" i="1"/>
  <c r="AC338" i="1"/>
  <c r="P340" i="1"/>
  <c r="O340" i="1"/>
  <c r="N340" i="1"/>
  <c r="M340" i="1"/>
  <c r="L340" i="1"/>
  <c r="K340" i="1"/>
  <c r="J340" i="1"/>
  <c r="Q340" i="1"/>
  <c r="R340" i="1" l="1"/>
  <c r="Z340" i="1"/>
  <c r="AE340" i="1"/>
  <c r="AB340" i="1"/>
  <c r="G343" i="1"/>
  <c r="H342" i="1"/>
  <c r="AD339" i="1"/>
  <c r="AC339" i="1"/>
  <c r="O341" i="1"/>
  <c r="K341" i="1"/>
  <c r="N341" i="1"/>
  <c r="M341" i="1"/>
  <c r="Q341" i="1"/>
  <c r="J341" i="1"/>
  <c r="P341" i="1"/>
  <c r="L341" i="1"/>
  <c r="AA340" i="1" l="1"/>
  <c r="AE341" i="1"/>
  <c r="AB341" i="1"/>
  <c r="Z341" i="1"/>
  <c r="R341" i="1"/>
  <c r="G344" i="1"/>
  <c r="H343" i="1"/>
  <c r="AD340" i="1"/>
  <c r="AC340" i="1"/>
  <c r="J342" i="1"/>
  <c r="Q342" i="1"/>
  <c r="K342" i="1"/>
  <c r="M342" i="1"/>
  <c r="N342" i="1"/>
  <c r="L342" i="1"/>
  <c r="P342" i="1"/>
  <c r="O342" i="1"/>
  <c r="AA341" i="1" l="1"/>
  <c r="R342" i="1"/>
  <c r="AB342" i="1"/>
  <c r="Z342" i="1"/>
  <c r="AE342" i="1"/>
  <c r="AA342" i="1" s="1"/>
  <c r="G345" i="1"/>
  <c r="H344" i="1"/>
  <c r="AD341" i="1"/>
  <c r="AC341" i="1"/>
  <c r="O343" i="1"/>
  <c r="P343" i="1"/>
  <c r="M343" i="1"/>
  <c r="N343" i="1"/>
  <c r="K343" i="1"/>
  <c r="L343" i="1"/>
  <c r="J343" i="1"/>
  <c r="Q343" i="1"/>
  <c r="Z343" i="1" l="1"/>
  <c r="AE343" i="1"/>
  <c r="AA343" i="1" s="1"/>
  <c r="AB343" i="1"/>
  <c r="R343" i="1"/>
  <c r="G346" i="1"/>
  <c r="H345" i="1"/>
  <c r="AC342" i="1"/>
  <c r="AD342" i="1"/>
  <c r="L344" i="1"/>
  <c r="K344" i="1"/>
  <c r="J344" i="1"/>
  <c r="Q344" i="1"/>
  <c r="N344" i="1"/>
  <c r="P344" i="1"/>
  <c r="O344" i="1"/>
  <c r="M344" i="1"/>
  <c r="AE344" i="1" l="1"/>
  <c r="AA344" i="1" s="1"/>
  <c r="AB344" i="1"/>
  <c r="Z344" i="1"/>
  <c r="R344" i="1"/>
  <c r="H346" i="1"/>
  <c r="G347" i="1"/>
  <c r="AD343" i="1"/>
  <c r="AC343" i="1"/>
  <c r="Q345" i="1"/>
  <c r="P345" i="1"/>
  <c r="M345" i="1"/>
  <c r="N345" i="1"/>
  <c r="O345" i="1"/>
  <c r="L345" i="1"/>
  <c r="K345" i="1"/>
  <c r="J345" i="1"/>
  <c r="AB345" i="1" l="1"/>
  <c r="Z345" i="1"/>
  <c r="AE345" i="1"/>
  <c r="AA345" i="1" s="1"/>
  <c r="R345" i="1"/>
  <c r="G348" i="1"/>
  <c r="H347" i="1"/>
  <c r="AD344" i="1"/>
  <c r="AC344" i="1"/>
  <c r="P346" i="1"/>
  <c r="O346" i="1"/>
  <c r="J346" i="1"/>
  <c r="Q346" i="1"/>
  <c r="L346" i="1"/>
  <c r="K346" i="1"/>
  <c r="N346" i="1"/>
  <c r="M346" i="1"/>
  <c r="R346" i="1" l="1"/>
  <c r="AE346" i="1"/>
  <c r="AA346" i="1" s="1"/>
  <c r="AB346" i="1"/>
  <c r="Z346" i="1"/>
  <c r="G349" i="1"/>
  <c r="H348" i="1"/>
  <c r="AD345" i="1"/>
  <c r="AC345" i="1"/>
  <c r="K347" i="1"/>
  <c r="P347" i="1"/>
  <c r="J347" i="1"/>
  <c r="Q347" i="1"/>
  <c r="O347" i="1"/>
  <c r="L347" i="1"/>
  <c r="N347" i="1"/>
  <c r="M347" i="1"/>
  <c r="R347" i="1" l="1"/>
  <c r="AB347" i="1"/>
  <c r="Z347" i="1"/>
  <c r="AE347" i="1"/>
  <c r="AA347" i="1" s="1"/>
  <c r="H349" i="1"/>
  <c r="G350" i="1"/>
  <c r="AD346" i="1"/>
  <c r="AC346" i="1"/>
  <c r="P348" i="1"/>
  <c r="O348" i="1"/>
  <c r="Q348" i="1"/>
  <c r="N348" i="1"/>
  <c r="L348" i="1"/>
  <c r="K348" i="1"/>
  <c r="M348" i="1"/>
  <c r="J348" i="1"/>
  <c r="R348" i="1" l="1"/>
  <c r="Z348" i="1"/>
  <c r="AE348" i="1"/>
  <c r="AB348" i="1"/>
  <c r="G351" i="1"/>
  <c r="H350" i="1"/>
  <c r="AD347" i="1"/>
  <c r="AC347" i="1"/>
  <c r="O349" i="1"/>
  <c r="N349" i="1"/>
  <c r="M349" i="1"/>
  <c r="J349" i="1"/>
  <c r="L349" i="1"/>
  <c r="Q349" i="1"/>
  <c r="K349" i="1"/>
  <c r="P349" i="1"/>
  <c r="AA348" i="1" l="1"/>
  <c r="R349" i="1"/>
  <c r="AE349" i="1"/>
  <c r="AB349" i="1"/>
  <c r="Z349" i="1"/>
  <c r="G352" i="1"/>
  <c r="H351" i="1"/>
  <c r="AD348" i="1"/>
  <c r="AC348" i="1"/>
  <c r="M350" i="1"/>
  <c r="L350" i="1"/>
  <c r="P350" i="1"/>
  <c r="J350" i="1"/>
  <c r="K350" i="1"/>
  <c r="Q350" i="1"/>
  <c r="O350" i="1"/>
  <c r="N350" i="1"/>
  <c r="AA349" i="1" l="1"/>
  <c r="AB350" i="1"/>
  <c r="Z350" i="1"/>
  <c r="AE350" i="1"/>
  <c r="AA350" i="1" s="1"/>
  <c r="R350" i="1"/>
  <c r="G353" i="1"/>
  <c r="H352" i="1"/>
  <c r="AD349" i="1"/>
  <c r="AC349" i="1"/>
  <c r="K351" i="1"/>
  <c r="O351" i="1"/>
  <c r="L351" i="1"/>
  <c r="M351" i="1"/>
  <c r="N351" i="1"/>
  <c r="Q351" i="1"/>
  <c r="J351" i="1"/>
  <c r="P351" i="1"/>
  <c r="R351" i="1" l="1"/>
  <c r="Z351" i="1"/>
  <c r="AE351" i="1"/>
  <c r="AA351" i="1" s="1"/>
  <c r="AB351" i="1"/>
  <c r="G354" i="1"/>
  <c r="H353" i="1"/>
  <c r="AC350" i="1"/>
  <c r="AD350" i="1"/>
  <c r="L352" i="1"/>
  <c r="K352" i="1"/>
  <c r="Q352" i="1"/>
  <c r="J352" i="1"/>
  <c r="P352" i="1"/>
  <c r="M352" i="1"/>
  <c r="O352" i="1"/>
  <c r="N352" i="1"/>
  <c r="AE352" i="1" l="1"/>
  <c r="AA352" i="1" s="1"/>
  <c r="AB352" i="1"/>
  <c r="Z352" i="1"/>
  <c r="R352" i="1"/>
  <c r="G355" i="1"/>
  <c r="H354" i="1"/>
  <c r="AD351" i="1"/>
  <c r="AC351" i="1"/>
  <c r="Q353" i="1"/>
  <c r="K353" i="1"/>
  <c r="O353" i="1"/>
  <c r="J353" i="1"/>
  <c r="N353" i="1"/>
  <c r="P353" i="1"/>
  <c r="L353" i="1"/>
  <c r="M353" i="1"/>
  <c r="AE353" i="1" l="1"/>
  <c r="AA353" i="1" s="1"/>
  <c r="AB353" i="1"/>
  <c r="Z353" i="1"/>
  <c r="R353" i="1"/>
  <c r="G356" i="1"/>
  <c r="H355" i="1"/>
  <c r="AD352" i="1"/>
  <c r="AC352" i="1"/>
  <c r="J354" i="1"/>
  <c r="Q354" i="1"/>
  <c r="P354" i="1"/>
  <c r="K354" i="1"/>
  <c r="L354" i="1"/>
  <c r="O354" i="1"/>
  <c r="N354" i="1"/>
  <c r="M354" i="1"/>
  <c r="R354" i="1" l="1"/>
  <c r="AB354" i="1"/>
  <c r="Z354" i="1"/>
  <c r="AE354" i="1"/>
  <c r="AA354" i="1" s="1"/>
  <c r="G357" i="1"/>
  <c r="H356" i="1"/>
  <c r="AD353" i="1"/>
  <c r="AC353" i="1"/>
  <c r="O355" i="1"/>
  <c r="L355" i="1"/>
  <c r="N355" i="1"/>
  <c r="M355" i="1"/>
  <c r="J355" i="1"/>
  <c r="Q355" i="1"/>
  <c r="K355" i="1"/>
  <c r="P355" i="1"/>
  <c r="Z355" i="1" l="1"/>
  <c r="AE355" i="1"/>
  <c r="AA355" i="1" s="1"/>
  <c r="AB355" i="1"/>
  <c r="R355" i="1"/>
  <c r="G358" i="1"/>
  <c r="H357" i="1"/>
  <c r="AC354" i="1"/>
  <c r="AD354" i="1"/>
  <c r="L356" i="1"/>
  <c r="J356" i="1"/>
  <c r="O356" i="1"/>
  <c r="K356" i="1"/>
  <c r="M356" i="1"/>
  <c r="N356" i="1"/>
  <c r="Q356" i="1"/>
  <c r="P356" i="1"/>
  <c r="R356" i="1" l="1"/>
  <c r="AE356" i="1"/>
  <c r="AA356" i="1" s="1"/>
  <c r="AB356" i="1"/>
  <c r="Z356" i="1"/>
  <c r="H358" i="1"/>
  <c r="G359" i="1"/>
  <c r="AD355" i="1"/>
  <c r="AC355" i="1"/>
  <c r="K357" i="1"/>
  <c r="J357" i="1"/>
  <c r="Q357" i="1"/>
  <c r="O357" i="1"/>
  <c r="P357" i="1"/>
  <c r="M357" i="1"/>
  <c r="N357" i="1"/>
  <c r="L357" i="1"/>
  <c r="R357" i="1" l="1"/>
  <c r="AB357" i="1"/>
  <c r="Z357" i="1"/>
  <c r="AE357" i="1"/>
  <c r="AA357" i="1" s="1"/>
  <c r="G360" i="1"/>
  <c r="H359" i="1"/>
  <c r="AD356" i="1"/>
  <c r="AC356" i="1"/>
  <c r="P358" i="1"/>
  <c r="O358" i="1"/>
  <c r="N358" i="1"/>
  <c r="M358" i="1"/>
  <c r="Q358" i="1"/>
  <c r="K358" i="1"/>
  <c r="J358" i="1"/>
  <c r="L358" i="1"/>
  <c r="R358" i="1" l="1"/>
  <c r="AE358" i="1"/>
  <c r="AA358" i="1" s="1"/>
  <c r="AB358" i="1"/>
  <c r="Z358" i="1"/>
  <c r="G361" i="1"/>
  <c r="H360" i="1"/>
  <c r="AD357" i="1"/>
  <c r="AC357" i="1"/>
  <c r="M359" i="1"/>
  <c r="L359" i="1"/>
  <c r="K359" i="1"/>
  <c r="P359" i="1"/>
  <c r="Q359" i="1"/>
  <c r="N359" i="1"/>
  <c r="O359" i="1"/>
  <c r="J359" i="1"/>
  <c r="R359" i="1" l="1"/>
  <c r="AB359" i="1"/>
  <c r="Z359" i="1"/>
  <c r="AE359" i="1"/>
  <c r="AA359" i="1" s="1"/>
  <c r="H361" i="1"/>
  <c r="G362" i="1"/>
  <c r="AD358" i="1"/>
  <c r="AC358" i="1"/>
  <c r="P360" i="1"/>
  <c r="O360" i="1"/>
  <c r="J360" i="1"/>
  <c r="N360" i="1"/>
  <c r="M360" i="1"/>
  <c r="K360" i="1"/>
  <c r="L360" i="1"/>
  <c r="Q360" i="1"/>
  <c r="R360" i="1" l="1"/>
  <c r="Z360" i="1"/>
  <c r="AE360" i="1"/>
  <c r="AA360" i="1" s="1"/>
  <c r="AB360" i="1"/>
  <c r="G363" i="1"/>
  <c r="H362" i="1"/>
  <c r="AD359" i="1"/>
  <c r="AC359" i="1"/>
  <c r="O361" i="1"/>
  <c r="P361" i="1"/>
  <c r="N361" i="1"/>
  <c r="M361" i="1"/>
  <c r="Q361" i="1"/>
  <c r="L361" i="1"/>
  <c r="K361" i="1"/>
  <c r="J361" i="1"/>
  <c r="R361" i="1" l="1"/>
  <c r="AE361" i="1"/>
  <c r="AA361" i="1" s="1"/>
  <c r="AB361" i="1"/>
  <c r="Z361" i="1"/>
  <c r="G364" i="1"/>
  <c r="H363" i="1"/>
  <c r="AD360" i="1"/>
  <c r="AC360" i="1"/>
  <c r="J362" i="1"/>
  <c r="Q362" i="1"/>
  <c r="P362" i="1"/>
  <c r="M362" i="1"/>
  <c r="O362" i="1"/>
  <c r="L362" i="1"/>
  <c r="K362" i="1"/>
  <c r="N362" i="1"/>
  <c r="R362" i="1" l="1"/>
  <c r="AB362" i="1"/>
  <c r="Z362" i="1"/>
  <c r="AE362" i="1"/>
  <c r="AA362" i="1" s="1"/>
  <c r="G365" i="1"/>
  <c r="H364" i="1"/>
  <c r="AD361" i="1"/>
  <c r="AC361" i="1"/>
  <c r="O363" i="1"/>
  <c r="N363" i="1"/>
  <c r="J363" i="1"/>
  <c r="M363" i="1"/>
  <c r="K363" i="1"/>
  <c r="P363" i="1"/>
  <c r="L363" i="1"/>
  <c r="Q363" i="1"/>
  <c r="R363" i="1" l="1"/>
  <c r="Z363" i="1"/>
  <c r="AE363" i="1"/>
  <c r="AA363" i="1" s="1"/>
  <c r="AB363" i="1"/>
  <c r="G366" i="1"/>
  <c r="H365" i="1"/>
  <c r="AC362" i="1"/>
  <c r="AD362" i="1"/>
  <c r="N364" i="1"/>
  <c r="J364" i="1"/>
  <c r="M364" i="1"/>
  <c r="O364" i="1"/>
  <c r="K364" i="1"/>
  <c r="L364" i="1"/>
  <c r="P364" i="1"/>
  <c r="Q364" i="1"/>
  <c r="R364" i="1" l="1"/>
  <c r="AE364" i="1"/>
  <c r="AB364" i="1"/>
  <c r="Z364" i="1"/>
  <c r="H366" i="1"/>
  <c r="G367" i="1"/>
  <c r="AD363" i="1"/>
  <c r="AC363" i="1"/>
  <c r="Q365" i="1"/>
  <c r="O365" i="1"/>
  <c r="P365" i="1"/>
  <c r="J365" i="1"/>
  <c r="M365" i="1"/>
  <c r="K365" i="1"/>
  <c r="N365" i="1"/>
  <c r="L365" i="1"/>
  <c r="AA364" i="1" l="1"/>
  <c r="AB365" i="1"/>
  <c r="Z365" i="1"/>
  <c r="AE365" i="1"/>
  <c r="AA365" i="1" s="1"/>
  <c r="R365" i="1"/>
  <c r="G368" i="1"/>
  <c r="H367" i="1"/>
  <c r="AD364" i="1"/>
  <c r="AC364" i="1"/>
  <c r="Q366" i="1"/>
  <c r="P366" i="1"/>
  <c r="O366" i="1"/>
  <c r="M366" i="1"/>
  <c r="N366" i="1"/>
  <c r="K366" i="1"/>
  <c r="L366" i="1"/>
  <c r="J366" i="1"/>
  <c r="R366" i="1" l="1"/>
  <c r="AE366" i="1"/>
  <c r="AA366" i="1" s="1"/>
  <c r="AB366" i="1"/>
  <c r="Z366" i="1"/>
  <c r="G369" i="1"/>
  <c r="H368" i="1"/>
  <c r="AD365" i="1"/>
  <c r="AC365" i="1"/>
  <c r="K367" i="1"/>
  <c r="J367" i="1"/>
  <c r="P367" i="1"/>
  <c r="Q367" i="1"/>
  <c r="L367" i="1"/>
  <c r="M367" i="1"/>
  <c r="N367" i="1"/>
  <c r="O367" i="1"/>
  <c r="R367" i="1" l="1"/>
  <c r="AB367" i="1"/>
  <c r="Z367" i="1"/>
  <c r="AE367" i="1"/>
  <c r="AA367" i="1" s="1"/>
  <c r="H369" i="1"/>
  <c r="G370" i="1"/>
  <c r="AD366" i="1"/>
  <c r="AC366" i="1"/>
  <c r="P368" i="1"/>
  <c r="K368" i="1"/>
  <c r="O368" i="1"/>
  <c r="N368" i="1"/>
  <c r="M368" i="1"/>
  <c r="L368" i="1"/>
  <c r="J368" i="1"/>
  <c r="Q368" i="1"/>
  <c r="R368" i="1" l="1"/>
  <c r="Z368" i="1"/>
  <c r="AE368" i="1"/>
  <c r="AA368" i="1" s="1"/>
  <c r="AB368" i="1"/>
  <c r="G371" i="1"/>
  <c r="H370" i="1"/>
  <c r="AD367" i="1"/>
  <c r="AC367" i="1"/>
  <c r="M369" i="1"/>
  <c r="O369" i="1"/>
  <c r="L369" i="1"/>
  <c r="Q369" i="1"/>
  <c r="N369" i="1"/>
  <c r="J369" i="1"/>
  <c r="K369" i="1"/>
  <c r="P369" i="1"/>
  <c r="R369" i="1" l="1"/>
  <c r="AE369" i="1"/>
  <c r="AA369" i="1" s="1"/>
  <c r="AB369" i="1"/>
  <c r="Z369" i="1"/>
  <c r="G372" i="1"/>
  <c r="H371" i="1"/>
  <c r="AD368" i="1"/>
  <c r="AC368" i="1"/>
  <c r="L370" i="1"/>
  <c r="K370" i="1"/>
  <c r="J370" i="1"/>
  <c r="P370" i="1"/>
  <c r="O370" i="1"/>
  <c r="N370" i="1"/>
  <c r="M370" i="1"/>
  <c r="Q370" i="1"/>
  <c r="R370" i="1" l="1"/>
  <c r="AB370" i="1"/>
  <c r="Z370" i="1"/>
  <c r="AE370" i="1"/>
  <c r="AA370" i="1" s="1"/>
  <c r="G373" i="1"/>
  <c r="H372" i="1"/>
  <c r="AD369" i="1"/>
  <c r="AC369" i="1"/>
  <c r="Q371" i="1"/>
  <c r="P371" i="1"/>
  <c r="O371" i="1"/>
  <c r="M371" i="1"/>
  <c r="L371" i="1"/>
  <c r="N371" i="1"/>
  <c r="K371" i="1"/>
  <c r="J371" i="1"/>
  <c r="Z371" i="1" l="1"/>
  <c r="AE371" i="1"/>
  <c r="AA371" i="1" s="1"/>
  <c r="AB371" i="1"/>
  <c r="R371" i="1"/>
  <c r="G374" i="1"/>
  <c r="H373" i="1"/>
  <c r="AC370" i="1"/>
  <c r="AD370" i="1"/>
  <c r="L372" i="1"/>
  <c r="N372" i="1"/>
  <c r="Q372" i="1"/>
  <c r="M372" i="1"/>
  <c r="J372" i="1"/>
  <c r="K372" i="1"/>
  <c r="O372" i="1"/>
  <c r="P372" i="1"/>
  <c r="AE372" i="1" l="1"/>
  <c r="AB372" i="1"/>
  <c r="Z372" i="1"/>
  <c r="R372" i="1"/>
  <c r="H374" i="1"/>
  <c r="G375" i="1"/>
  <c r="AD371" i="1"/>
  <c r="AC371" i="1"/>
  <c r="M373" i="1"/>
  <c r="O373" i="1"/>
  <c r="L373" i="1"/>
  <c r="J373" i="1"/>
  <c r="K373" i="1"/>
  <c r="Q373" i="1"/>
  <c r="N373" i="1"/>
  <c r="P373" i="1"/>
  <c r="AA372" i="1" l="1"/>
  <c r="AB373" i="1"/>
  <c r="Z373" i="1"/>
  <c r="AE373" i="1"/>
  <c r="AA373" i="1" s="1"/>
  <c r="R373" i="1"/>
  <c r="G376" i="1"/>
  <c r="H375" i="1"/>
  <c r="AD372" i="1"/>
  <c r="AC372" i="1"/>
  <c r="L374" i="1"/>
  <c r="P374" i="1"/>
  <c r="Q374" i="1"/>
  <c r="O374" i="1"/>
  <c r="N374" i="1"/>
  <c r="K374" i="1"/>
  <c r="M374" i="1"/>
  <c r="J374" i="1"/>
  <c r="AE374" i="1" l="1"/>
  <c r="AA374" i="1" s="1"/>
  <c r="AB374" i="1"/>
  <c r="Z374" i="1"/>
  <c r="R374" i="1"/>
  <c r="H376" i="1"/>
  <c r="G377" i="1"/>
  <c r="AD373" i="1"/>
  <c r="AC373" i="1"/>
  <c r="K375" i="1"/>
  <c r="J375" i="1"/>
  <c r="N375" i="1"/>
  <c r="P375" i="1"/>
  <c r="O375" i="1"/>
  <c r="L375" i="1"/>
  <c r="M375" i="1"/>
  <c r="Q375" i="1"/>
  <c r="R375" i="1" l="1"/>
  <c r="Z375" i="1"/>
  <c r="H377" i="1"/>
  <c r="G378" i="1"/>
  <c r="AD374" i="1"/>
  <c r="AC374" i="1"/>
  <c r="Q376" i="1"/>
  <c r="P376" i="1"/>
  <c r="M376" i="1"/>
  <c r="K376" i="1"/>
  <c r="O376" i="1"/>
  <c r="N376" i="1"/>
  <c r="L376" i="1"/>
  <c r="J376" i="1"/>
  <c r="R376" i="1" l="1"/>
  <c r="Z376" i="1"/>
  <c r="H378" i="1"/>
  <c r="G379" i="1"/>
  <c r="Q377" i="1"/>
  <c r="N377" i="1"/>
  <c r="J377" i="1"/>
  <c r="P377" i="1"/>
  <c r="O377" i="1"/>
  <c r="L377" i="1"/>
  <c r="M377" i="1"/>
  <c r="K377" i="1"/>
  <c r="Z377" i="1" l="1"/>
  <c r="R377" i="1"/>
  <c r="G380" i="1"/>
  <c r="H379" i="1"/>
  <c r="M378" i="1"/>
  <c r="O378" i="1"/>
  <c r="P378" i="1"/>
  <c r="Q378" i="1"/>
  <c r="L378" i="1"/>
  <c r="K378" i="1"/>
  <c r="J378" i="1"/>
  <c r="N378" i="1"/>
  <c r="Z378" i="1" l="1"/>
  <c r="R378" i="1"/>
  <c r="H380" i="1"/>
  <c r="G381" i="1"/>
  <c r="K379" i="1"/>
  <c r="P379" i="1"/>
  <c r="Q379" i="1"/>
  <c r="O379" i="1"/>
  <c r="M379" i="1"/>
  <c r="L379" i="1"/>
  <c r="J379" i="1"/>
  <c r="N379" i="1"/>
  <c r="Z379" i="1" l="1"/>
  <c r="R379" i="1"/>
  <c r="H381" i="1"/>
  <c r="G382" i="1"/>
  <c r="J380" i="1"/>
  <c r="N380" i="1"/>
  <c r="M380" i="1"/>
  <c r="K380" i="1"/>
  <c r="O380" i="1"/>
  <c r="Q380" i="1"/>
  <c r="P380" i="1"/>
  <c r="L380" i="1"/>
  <c r="R380" i="1" l="1"/>
  <c r="Z380" i="1"/>
  <c r="H382" i="1"/>
  <c r="G383" i="1"/>
  <c r="L381" i="1"/>
  <c r="K381" i="1"/>
  <c r="J381" i="1"/>
  <c r="O381" i="1"/>
  <c r="M381" i="1"/>
  <c r="Q381" i="1"/>
  <c r="P381" i="1"/>
  <c r="N381" i="1"/>
  <c r="R381" i="1" l="1"/>
  <c r="Z381" i="1"/>
  <c r="G384" i="1"/>
  <c r="H383" i="1"/>
  <c r="N382" i="1"/>
  <c r="K382" i="1"/>
  <c r="M382" i="1"/>
  <c r="O382" i="1"/>
  <c r="J382" i="1"/>
  <c r="Q382" i="1"/>
  <c r="L382" i="1"/>
  <c r="P382" i="1"/>
  <c r="Z382" i="1" l="1"/>
  <c r="R382" i="1"/>
  <c r="H384" i="1"/>
  <c r="G385" i="1"/>
  <c r="M383" i="1"/>
  <c r="P383" i="1"/>
  <c r="K383" i="1"/>
  <c r="J383" i="1"/>
  <c r="O383" i="1"/>
  <c r="L383" i="1"/>
  <c r="N383" i="1"/>
  <c r="Q383" i="1"/>
  <c r="Z383" i="1" l="1"/>
  <c r="R383" i="1"/>
  <c r="H385" i="1"/>
  <c r="G386" i="1"/>
  <c r="N384" i="1"/>
  <c r="L384" i="1"/>
  <c r="O384" i="1"/>
  <c r="K384" i="1"/>
  <c r="Q384" i="1"/>
  <c r="M384" i="1"/>
  <c r="J384" i="1"/>
  <c r="P384" i="1"/>
  <c r="R384" i="1" l="1"/>
  <c r="Z384" i="1"/>
  <c r="H386" i="1"/>
  <c r="G387" i="1"/>
  <c r="N385" i="1"/>
  <c r="P385" i="1"/>
  <c r="M385" i="1"/>
  <c r="Q385" i="1"/>
  <c r="K385" i="1"/>
  <c r="J385" i="1"/>
  <c r="O385" i="1"/>
  <c r="L385" i="1"/>
  <c r="Z385" i="1" l="1"/>
  <c r="R385" i="1"/>
  <c r="G388" i="1"/>
  <c r="H387" i="1"/>
  <c r="P386" i="1"/>
  <c r="Q386" i="1"/>
  <c r="M386" i="1"/>
  <c r="N386" i="1"/>
  <c r="L386" i="1"/>
  <c r="J386" i="1"/>
  <c r="K386" i="1"/>
  <c r="O386" i="1"/>
  <c r="Z386" i="1" l="1"/>
  <c r="R386" i="1"/>
  <c r="H388" i="1"/>
  <c r="G389" i="1"/>
  <c r="O387" i="1"/>
  <c r="N387" i="1"/>
  <c r="M387" i="1"/>
  <c r="L387" i="1"/>
  <c r="J387" i="1"/>
  <c r="Q387" i="1"/>
  <c r="P387" i="1"/>
  <c r="K387" i="1"/>
  <c r="Z387" i="1" l="1"/>
  <c r="R387" i="1"/>
  <c r="H389" i="1"/>
  <c r="G390" i="1"/>
  <c r="L388" i="1"/>
  <c r="N388" i="1"/>
  <c r="J388" i="1"/>
  <c r="P388" i="1"/>
  <c r="K388" i="1"/>
  <c r="M388" i="1"/>
  <c r="Q388" i="1"/>
  <c r="O388" i="1"/>
  <c r="R388" i="1" l="1"/>
  <c r="Z388" i="1"/>
  <c r="H390" i="1"/>
  <c r="G391" i="1"/>
  <c r="N389" i="1"/>
  <c r="P389" i="1"/>
  <c r="L389" i="1"/>
  <c r="J389" i="1"/>
  <c r="K389" i="1"/>
  <c r="Q389" i="1"/>
  <c r="M389" i="1"/>
  <c r="O389" i="1"/>
  <c r="R389" i="1" l="1"/>
  <c r="Z389" i="1"/>
  <c r="G392" i="1"/>
  <c r="H391" i="1"/>
  <c r="K390" i="1"/>
  <c r="Q390" i="1"/>
  <c r="O390" i="1"/>
  <c r="M390" i="1"/>
  <c r="N390" i="1"/>
  <c r="P390" i="1"/>
  <c r="J390" i="1"/>
  <c r="L390" i="1"/>
  <c r="Z390" i="1" l="1"/>
  <c r="R390" i="1"/>
  <c r="H392" i="1"/>
  <c r="G393" i="1"/>
  <c r="H393" i="1" s="1"/>
  <c r="N391" i="1"/>
  <c r="K391" i="1"/>
  <c r="O391" i="1"/>
  <c r="M391" i="1"/>
  <c r="L391" i="1"/>
  <c r="Q391" i="1"/>
  <c r="P391" i="1"/>
  <c r="J391" i="1"/>
  <c r="Z391" i="1" l="1"/>
  <c r="R391" i="1"/>
  <c r="L392" i="1"/>
  <c r="M392" i="1"/>
  <c r="L393" i="1"/>
  <c r="M393" i="1"/>
  <c r="P392" i="1"/>
  <c r="K393" i="1"/>
  <c r="J392" i="1"/>
  <c r="O393" i="1"/>
  <c r="P393" i="1"/>
  <c r="O392" i="1"/>
  <c r="N393" i="1"/>
  <c r="N392" i="1"/>
  <c r="Q392" i="1"/>
  <c r="K392" i="1"/>
  <c r="Q393" i="1"/>
  <c r="J393" i="1"/>
  <c r="R393" i="1" l="1"/>
  <c r="Z393" i="1"/>
  <c r="R392" i="1"/>
  <c r="Z392" i="1"/>
</calcChain>
</file>

<file path=xl/sharedStrings.xml><?xml version="1.0" encoding="utf-8"?>
<sst xmlns="http://schemas.openxmlformats.org/spreadsheetml/2006/main" count="109" uniqueCount="56">
  <si>
    <t>Today</t>
  </si>
  <si>
    <t>Station</t>
  </si>
  <si>
    <t>KIAH</t>
  </si>
  <si>
    <t>Model</t>
  </si>
  <si>
    <t>GEFS</t>
  </si>
  <si>
    <t>Run</t>
  </si>
  <si>
    <t>00Z</t>
  </si>
  <si>
    <t>TimeZone Offset</t>
  </si>
  <si>
    <t>*** Need to Complete ***</t>
  </si>
  <si>
    <t>Title</t>
  </si>
  <si>
    <t>Forecast Hour</t>
  </si>
  <si>
    <t>2M Hourly Temp</t>
  </si>
  <si>
    <t>2M RELATIVE HUMIDITY</t>
  </si>
  <si>
    <t>ACCUMULATED PRECIP PER HOUR INTERPOLATED</t>
  </si>
  <si>
    <t>SNOW DEPTH</t>
  </si>
  <si>
    <t>TOTAL CLOUD COVER ENTIRE ATMOSPHERE</t>
  </si>
  <si>
    <t>10 meter wind direction</t>
  </si>
  <si>
    <t>10 meter wind speed</t>
  </si>
  <si>
    <t>Wind DIR, North</t>
  </si>
  <si>
    <t>Wind DIR, NorthEast</t>
  </si>
  <si>
    <t>Wind DIR, East</t>
  </si>
  <si>
    <t>Wind DIR, SouthEast</t>
  </si>
  <si>
    <t>Wind DIR, South</t>
  </si>
  <si>
    <t>Wind DIR, SouthWest</t>
  </si>
  <si>
    <t>Wind DIR, West</t>
  </si>
  <si>
    <t>Wind DIR, NorthWest</t>
  </si>
  <si>
    <t>Wind Chill</t>
  </si>
  <si>
    <t>Heat Index Final</t>
  </si>
  <si>
    <t>Heat Index 1</t>
  </si>
  <si>
    <t>Heat Index 2</t>
  </si>
  <si>
    <t>Heat Index 3</t>
  </si>
  <si>
    <t>Heat Index 4</t>
  </si>
  <si>
    <t>Lists</t>
  </si>
  <si>
    <t>Stations</t>
  </si>
  <si>
    <t>Model List</t>
  </si>
  <si>
    <t>KLGA</t>
  </si>
  <si>
    <t>GFS</t>
  </si>
  <si>
    <t>KORD</t>
  </si>
  <si>
    <t>06Z</t>
  </si>
  <si>
    <t>KDFW</t>
  </si>
  <si>
    <t>ECE</t>
  </si>
  <si>
    <t>12Z</t>
  </si>
  <si>
    <t xml:space="preserve"> </t>
  </si>
  <si>
    <t>ECM</t>
  </si>
  <si>
    <t>18Z</t>
  </si>
  <si>
    <t>KTPA</t>
  </si>
  <si>
    <t>KLAX</t>
  </si>
  <si>
    <t>KSEA</t>
  </si>
  <si>
    <t>KDEN</t>
  </si>
  <si>
    <t>KMSP</t>
  </si>
  <si>
    <t>Prepared by David Margolin</t>
  </si>
  <si>
    <t>Weather Meteogram</t>
  </si>
  <si>
    <t>Instructions</t>
  </si>
  <si>
    <t>Source</t>
  </si>
  <si>
    <t>Location</t>
  </si>
  <si>
    <t>Select the Source, Mode, and location from the selections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</si>
</sst>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800]dddd\,\ mmmm\ dd\,\ yyyy"/>
    <numFmt numFmtId="166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0039A6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1444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2" borderId="0" xfId="0" applyFont="1" applyFill="1"/>
    <xf numFmtId="0" fontId="0" fillId="3" borderId="0" xfId="0" applyFill="1"/>
    <xf numFmtId="14" fontId="0" fillId="3" borderId="0" xfId="0" applyNumberFormat="1" applyFill="1" applyAlignment="1">
      <alignment horizontal="righ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right"/>
    </xf>
    <xf numFmtId="0" fontId="0" fillId="4" borderId="0" xfId="0" applyFill="1"/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4" fontId="3" fillId="2" borderId="0" xfId="0" applyNumberFormat="1" applyFont="1" applyFill="1"/>
    <xf numFmtId="165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166" fontId="3" fillId="2" borderId="0" xfId="0" applyNumberFormat="1" applyFon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5" fillId="2" borderId="0" xfId="1" applyFont="1" applyFill="1"/>
    <xf numFmtId="0" fontId="4" fillId="2" borderId="0" xfId="1" applyFill="1"/>
    <xf numFmtId="0" fontId="6" fillId="2" borderId="0" xfId="1" applyFont="1" applyFill="1" applyAlignment="1">
      <alignment horizontal="left"/>
    </xf>
    <xf numFmtId="14" fontId="4" fillId="2" borderId="0" xfId="1" applyNumberFormat="1" applyFill="1" applyAlignment="1">
      <alignment horizontal="left" vertical="center"/>
    </xf>
    <xf numFmtId="22" fontId="4" fillId="2" borderId="0" xfId="1" applyNumberFormat="1" applyFill="1"/>
    <xf numFmtId="0" fontId="0" fillId="5" borderId="0" xfId="0" applyFill="1"/>
    <xf numFmtId="0" fontId="4" fillId="5" borderId="0" xfId="1" applyFill="1"/>
    <xf numFmtId="0" fontId="1" fillId="5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2">
    <cellStyle name="Normal" xfId="0" builtinId="0"/>
    <cellStyle name="Normal 2" xfId="1" xr:uid="{8F556FC3-A8F9-4BC8-991E-1A8C9CEFAA60}"/>
  </cellStyles>
  <dxfs count="9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99CCFF"/>
        </patternFill>
      </fill>
    </dxf>
    <dxf>
      <fill>
        <patternFill>
          <bgColor rgb="FFFFFFFF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0"/>
      </font>
      <fill>
        <patternFill>
          <bgColor rgb="FFA50021"/>
        </patternFill>
      </fill>
    </dxf>
  </dxfs>
  <tableStyles count="0" defaultTableStyle="TableStyleMedium2" defaultPivotStyle="PivotStyleLight16"/>
  <colors>
    <mruColors>
      <color rgb="FF4144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ice.xl">
      <tp>
        <v>2.52</v>
        <stp/>
        <stp>KIAH FDH2208228_00Z-GEFS</stp>
        <stp>10 meter wind speed</stp>
        <tr r="Q82" s="1"/>
      </tp>
      <tp>
        <v>2.2000000000000002</v>
        <stp/>
        <stp>KIAH FDH2209028_00Z-GEFS</stp>
        <stp>10 meter wind speed</stp>
        <tr r="Q346" s="1"/>
      </tp>
      <tp>
        <v>2.88</v>
        <stp/>
        <stp>KIAH FDH2208229_00Z-GEFS</stp>
        <stp>10 meter wind speed</stp>
        <tr r="Q83" s="1"/>
      </tp>
      <tp>
        <v>2.2000000000000002</v>
        <stp/>
        <stp>KIAH FDH2209029_00Z-GEFS</stp>
        <stp>10 meter wind speed</stp>
        <tr r="Q347" s="1"/>
      </tp>
      <tp>
        <v>3.1</v>
        <stp/>
        <stp>KIAH FDH2208222_00Z-GEFS</stp>
        <stp>10 meter wind speed</stp>
        <tr r="Q76" s="1"/>
      </tp>
      <tp>
        <v>2.46</v>
        <stp/>
        <stp>KIAH FDH2209022_00Z-GEFS</stp>
        <stp>10 meter wind speed</stp>
        <tr r="Q340" s="1"/>
      </tp>
      <tp>
        <v>2.91</v>
        <stp/>
        <stp>KIAH FDH2208223_00Z-GEFS</stp>
        <stp>10 meter wind speed</stp>
        <tr r="Q77" s="1"/>
      </tp>
      <tp>
        <v>2.33</v>
        <stp/>
        <stp>KIAH FDH2209023_00Z-GEFS</stp>
        <stp>10 meter wind speed</stp>
        <tr r="Q341" s="1"/>
      </tp>
      <tp>
        <v>3.3</v>
        <stp/>
        <stp>KIAH FDH2208221_00Z-GEFS</stp>
        <stp>10 meter wind speed</stp>
        <tr r="Q75" s="1"/>
      </tp>
      <tp>
        <v>2.62</v>
        <stp/>
        <stp>KIAH FDH2209021_00Z-GEFS</stp>
        <stp>10 meter wind speed</stp>
        <tr r="Q339" s="1"/>
      </tp>
      <tp>
        <v>2.35</v>
        <stp/>
        <stp>KIAH FDH2208226_00Z-GEFS</stp>
        <stp>10 meter wind speed</stp>
        <tr r="Q80" s="1"/>
      </tp>
      <tp>
        <v>2.1800000000000002</v>
        <stp/>
        <stp>KIAH FDH2209026_00Z-GEFS</stp>
        <stp>10 meter wind speed</stp>
        <tr r="Q344" s="1"/>
      </tp>
      <tp>
        <v>2.21</v>
        <stp/>
        <stp>KIAH FDH2208227_00Z-GEFS</stp>
        <stp>10 meter wind speed</stp>
        <tr r="Q81" s="1"/>
      </tp>
      <tp>
        <v>2.23</v>
        <stp/>
        <stp>KIAH FDH2209027_00Z-GEFS</stp>
        <stp>10 meter wind speed</stp>
        <tr r="Q345" s="1"/>
      </tp>
      <tp>
        <v>2.73</v>
        <stp/>
        <stp>KIAH FDH2208224_00Z-GEFS</stp>
        <stp>10 meter wind speed</stp>
        <tr r="Q78" s="1"/>
      </tp>
      <tp>
        <v>2.23</v>
        <stp/>
        <stp>KIAH FDH2209024_00Z-GEFS</stp>
        <stp>10 meter wind speed</stp>
        <tr r="Q342" s="1"/>
      </tp>
      <tp>
        <v>2.5299999999999998</v>
        <stp/>
        <stp>KIAH FDH2208225_00Z-GEFS</stp>
        <stp>10 meter wind speed</stp>
        <tr r="Q79" s="1"/>
      </tp>
      <tp>
        <v>2.1800000000000002</v>
        <stp/>
        <stp>KIAH FDH2209025_00Z-GEFS</stp>
        <stp>10 meter wind speed</stp>
        <tr r="Q343" s="1"/>
      </tp>
      <tp>
        <v>0</v>
        <stp/>
        <stp>KIAH FDH2208208_00Z-GEFS</stp>
        <stp>SNOW DEPTH</stp>
        <tr r="N34" s="1"/>
      </tp>
      <tp>
        <v>0</v>
        <stp/>
        <stp>KIAH FDH2208209_00Z-GEFS</stp>
        <stp>SNOW DEPTH</stp>
        <tr r="N35" s="1"/>
      </tp>
      <tp>
        <v>0</v>
        <stp/>
        <stp>KIAH FDH2208206_00Z-GEFS</stp>
        <stp>SNOW DEPTH</stp>
        <tr r="N32" s="1"/>
      </tp>
      <tp>
        <v>0</v>
        <stp/>
        <stp>KIAH FDH2208207_00Z-GEFS</stp>
        <stp>SNOW DEPTH</stp>
        <tr r="N33" s="1"/>
      </tp>
      <tp>
        <v>0</v>
        <stp/>
        <stp>KIAH FDH2208204_00Z-GEFS</stp>
        <stp>SNOW DEPTH</stp>
        <tr r="N30" s="1"/>
      </tp>
      <tp>
        <v>0</v>
        <stp/>
        <stp>KIAH FDH2208205_00Z-GEFS</stp>
        <stp>SNOW DEPTH</stp>
        <tr r="N31" s="1"/>
      </tp>
      <tp>
        <v>0</v>
        <stp/>
        <stp>KIAH FDH2208202_00Z-GEFS</stp>
        <stp>SNOW DEPTH</stp>
        <tr r="N28" s="1"/>
      </tp>
      <tp>
        <v>0</v>
        <stp/>
        <stp>KIAH FDH2208203_00Z-GEFS</stp>
        <stp>SNOW DEPTH</stp>
        <tr r="N29" s="1"/>
      </tp>
      <tp>
        <v>0</v>
        <stp/>
        <stp>KIAH FDH2208201_00Z-GEFS</stp>
        <stp>SNOW DEPTH</stp>
        <tr r="N27" s="1"/>
      </tp>
      <tp>
        <v>0</v>
        <stp/>
        <stp>KIAH FDH2208218_00Z-GEFS</stp>
        <stp>SNOW DEPTH</stp>
        <tr r="N58" s="1"/>
      </tp>
      <tp>
        <v>0</v>
        <stp/>
        <stp>KIAH FDH2208219_00Z-GEFS</stp>
        <stp>SNOW DEPTH</stp>
        <tr r="N59" s="1"/>
      </tp>
      <tp>
        <v>0</v>
        <stp/>
        <stp>KIAH FDH2208216_00Z-GEFS</stp>
        <stp>SNOW DEPTH</stp>
        <tr r="N56" s="1"/>
      </tp>
      <tp>
        <v>0</v>
        <stp/>
        <stp>KIAH FDH2208217_00Z-GEFS</stp>
        <stp>SNOW DEPTH</stp>
        <tr r="N57" s="1"/>
      </tp>
      <tp>
        <v>0</v>
        <stp/>
        <stp>KIAH FDH2208214_00Z-GEFS</stp>
        <stp>SNOW DEPTH</stp>
        <tr r="N54" s="1"/>
      </tp>
      <tp>
        <v>0</v>
        <stp/>
        <stp>KIAH FDH2208215_00Z-GEFS</stp>
        <stp>SNOW DEPTH</stp>
        <tr r="N55" s="1"/>
      </tp>
      <tp>
        <v>0</v>
        <stp/>
        <stp>KIAH FDH2208212_00Z-GEFS</stp>
        <stp>SNOW DEPTH</stp>
        <tr r="N52" s="1"/>
      </tp>
      <tp>
        <v>0</v>
        <stp/>
        <stp>KIAH FDH2208213_00Z-GEFS</stp>
        <stp>SNOW DEPTH</stp>
        <tr r="N53" s="1"/>
      </tp>
      <tp>
        <v>0</v>
        <stp/>
        <stp>KIAH FDH2208211_00Z-GEFS</stp>
        <stp>SNOW DEPTH</stp>
        <tr r="N51" s="1"/>
      </tp>
      <tp>
        <v>0</v>
        <stp/>
        <stp>KIAH FDH2208228_00Z-GEFS</stp>
        <stp>SNOW DEPTH</stp>
        <tr r="N82" s="1"/>
      </tp>
      <tp>
        <v>0</v>
        <stp/>
        <stp>KIAH FDH2208229_00Z-GEFS</stp>
        <stp>SNOW DEPTH</stp>
        <tr r="N83" s="1"/>
      </tp>
      <tp>
        <v>0</v>
        <stp/>
        <stp>KIAH FDH2208226_00Z-GEFS</stp>
        <stp>SNOW DEPTH</stp>
        <tr r="N80" s="1"/>
      </tp>
      <tp>
        <v>0</v>
        <stp/>
        <stp>KIAH FDH2208227_00Z-GEFS</stp>
        <stp>SNOW DEPTH</stp>
        <tr r="N81" s="1"/>
      </tp>
      <tp>
        <v>0</v>
        <stp/>
        <stp>KIAH FDH2208224_00Z-GEFS</stp>
        <stp>SNOW DEPTH</stp>
        <tr r="N78" s="1"/>
      </tp>
      <tp>
        <v>0</v>
        <stp/>
        <stp>KIAH FDH2208225_00Z-GEFS</stp>
        <stp>SNOW DEPTH</stp>
        <tr r="N79" s="1"/>
      </tp>
      <tp>
        <v>0</v>
        <stp/>
        <stp>KIAH FDH2208222_00Z-GEFS</stp>
        <stp>SNOW DEPTH</stp>
        <tr r="N76" s="1"/>
      </tp>
      <tp>
        <v>0</v>
        <stp/>
        <stp>KIAH FDH2208223_00Z-GEFS</stp>
        <stp>SNOW DEPTH</stp>
        <tr r="N77" s="1"/>
      </tp>
      <tp>
        <v>0</v>
        <stp/>
        <stp>KIAH FDH2208221_00Z-GEFS</stp>
        <stp>SNOW DEPTH</stp>
        <tr r="N75" s="1"/>
      </tp>
      <tp>
        <v>0</v>
        <stp/>
        <stp>KIAH FDH2208238_00Z-GEFS</stp>
        <stp>SNOW DEPTH</stp>
        <tr r="N106" s="1"/>
      </tp>
      <tp>
        <v>0</v>
        <stp/>
        <stp>KIAH FDH2208239_00Z-GEFS</stp>
        <stp>SNOW DEPTH</stp>
        <tr r="N107" s="1"/>
      </tp>
      <tp>
        <v>0</v>
        <stp/>
        <stp>KIAH FDH2208236_00Z-GEFS</stp>
        <stp>SNOW DEPTH</stp>
        <tr r="N104" s="1"/>
      </tp>
      <tp>
        <v>0</v>
        <stp/>
        <stp>KIAH FDH2208237_00Z-GEFS</stp>
        <stp>SNOW DEPTH</stp>
        <tr r="N105" s="1"/>
      </tp>
      <tp>
        <v>0</v>
        <stp/>
        <stp>KIAH FDH2208234_00Z-GEFS</stp>
        <stp>SNOW DEPTH</stp>
        <tr r="N102" s="1"/>
      </tp>
      <tp>
        <v>0</v>
        <stp/>
        <stp>KIAH FDH2208235_00Z-GEFS</stp>
        <stp>SNOW DEPTH</stp>
        <tr r="N103" s="1"/>
      </tp>
      <tp>
        <v>0</v>
        <stp/>
        <stp>KIAH FDH2208232_00Z-GEFS</stp>
        <stp>SNOW DEPTH</stp>
        <tr r="N100" s="1"/>
      </tp>
      <tp>
        <v>0</v>
        <stp/>
        <stp>KIAH FDH2208233_00Z-GEFS</stp>
        <stp>SNOW DEPTH</stp>
        <tr r="N101" s="1"/>
      </tp>
      <tp>
        <v>0</v>
        <stp/>
        <stp>KIAH FDH2208231_00Z-GEFS</stp>
        <stp>SNOW DEPTH</stp>
        <tr r="N99" s="1"/>
      </tp>
      <tp>
        <v>0</v>
        <stp/>
        <stp>KIAH FDH2208248_00Z-GEFS</stp>
        <stp>SNOW DEPTH</stp>
        <tr r="N130" s="1"/>
      </tp>
      <tp>
        <v>0</v>
        <stp/>
        <stp>KIAH FDH2208249_00Z-GEFS</stp>
        <stp>SNOW DEPTH</stp>
        <tr r="N131" s="1"/>
      </tp>
      <tp>
        <v>0</v>
        <stp/>
        <stp>KIAH FDH2208246_00Z-GEFS</stp>
        <stp>SNOW DEPTH</stp>
        <tr r="N128" s="1"/>
      </tp>
      <tp>
        <v>0</v>
        <stp/>
        <stp>KIAH FDH2208247_00Z-GEFS</stp>
        <stp>SNOW DEPTH</stp>
        <tr r="N129" s="1"/>
      </tp>
      <tp>
        <v>0</v>
        <stp/>
        <stp>KIAH FDH2208244_00Z-GEFS</stp>
        <stp>SNOW DEPTH</stp>
        <tr r="N126" s="1"/>
      </tp>
      <tp>
        <v>0</v>
        <stp/>
        <stp>KIAH FDH2208245_00Z-GEFS</stp>
        <stp>SNOW DEPTH</stp>
        <tr r="N127" s="1"/>
      </tp>
      <tp>
        <v>0</v>
        <stp/>
        <stp>KIAH FDH2208242_00Z-GEFS</stp>
        <stp>SNOW DEPTH</stp>
        <tr r="N124" s="1"/>
      </tp>
      <tp>
        <v>0</v>
        <stp/>
        <stp>KIAH FDH2208243_00Z-GEFS</stp>
        <stp>SNOW DEPTH</stp>
        <tr r="N125" s="1"/>
      </tp>
      <tp>
        <v>0</v>
        <stp/>
        <stp>KIAH FDH2208241_00Z-GEFS</stp>
        <stp>SNOW DEPTH</stp>
        <tr r="N123" s="1"/>
      </tp>
      <tp>
        <v>0</v>
        <stp/>
        <stp>KIAH FDH2208258_00Z-GEFS</stp>
        <stp>SNOW DEPTH</stp>
        <tr r="N154" s="1"/>
      </tp>
      <tp>
        <v>0</v>
        <stp/>
        <stp>KIAH FDH2208259_00Z-GEFS</stp>
        <stp>SNOW DEPTH</stp>
        <tr r="N155" s="1"/>
      </tp>
      <tp>
        <v>0</v>
        <stp/>
        <stp>KIAH FDH2208256_00Z-GEFS</stp>
        <stp>SNOW DEPTH</stp>
        <tr r="N152" s="1"/>
      </tp>
      <tp>
        <v>0</v>
        <stp/>
        <stp>KIAH FDH2208257_00Z-GEFS</stp>
        <stp>SNOW DEPTH</stp>
        <tr r="N153" s="1"/>
      </tp>
      <tp>
        <v>0</v>
        <stp/>
        <stp>KIAH FDH2208254_00Z-GEFS</stp>
        <stp>SNOW DEPTH</stp>
        <tr r="N150" s="1"/>
      </tp>
      <tp>
        <v>0</v>
        <stp/>
        <stp>KIAH FDH2208255_00Z-GEFS</stp>
        <stp>SNOW DEPTH</stp>
        <tr r="N151" s="1"/>
      </tp>
      <tp>
        <v>0</v>
        <stp/>
        <stp>KIAH FDH2208252_00Z-GEFS</stp>
        <stp>SNOW DEPTH</stp>
        <tr r="N148" s="1"/>
      </tp>
      <tp>
        <v>0</v>
        <stp/>
        <stp>KIAH FDH2208253_00Z-GEFS</stp>
        <stp>SNOW DEPTH</stp>
        <tr r="N149" s="1"/>
      </tp>
      <tp>
        <v>0</v>
        <stp/>
        <stp>KIAH FDH2208251_00Z-GEFS</stp>
        <stp>SNOW DEPTH</stp>
        <tr r="N147" s="1"/>
      </tp>
      <tp>
        <v>0</v>
        <stp/>
        <stp>KIAH FDH2208268_00Z-GEFS</stp>
        <stp>SNOW DEPTH</stp>
        <tr r="N178" s="1"/>
      </tp>
      <tp>
        <v>0</v>
        <stp/>
        <stp>KIAH FDH2208269_00Z-GEFS</stp>
        <stp>SNOW DEPTH</stp>
        <tr r="N179" s="1"/>
      </tp>
      <tp>
        <v>0</v>
        <stp/>
        <stp>KIAH FDH2208266_00Z-GEFS</stp>
        <stp>SNOW DEPTH</stp>
        <tr r="N176" s="1"/>
      </tp>
      <tp>
        <v>0</v>
        <stp/>
        <stp>KIAH FDH2208267_00Z-GEFS</stp>
        <stp>SNOW DEPTH</stp>
        <tr r="N177" s="1"/>
      </tp>
      <tp>
        <v>0</v>
        <stp/>
        <stp>KIAH FDH2208264_00Z-GEFS</stp>
        <stp>SNOW DEPTH</stp>
        <tr r="N174" s="1"/>
      </tp>
      <tp>
        <v>0</v>
        <stp/>
        <stp>KIAH FDH2208265_00Z-GEFS</stp>
        <stp>SNOW DEPTH</stp>
        <tr r="N175" s="1"/>
      </tp>
      <tp>
        <v>0</v>
        <stp/>
        <stp>KIAH FDH2208262_00Z-GEFS</stp>
        <stp>SNOW DEPTH</stp>
        <tr r="N172" s="1"/>
      </tp>
      <tp>
        <v>0</v>
        <stp/>
        <stp>KIAH FDH2208263_00Z-GEFS</stp>
        <stp>SNOW DEPTH</stp>
        <tr r="N173" s="1"/>
      </tp>
      <tp>
        <v>0</v>
        <stp/>
        <stp>KIAH FDH2208261_00Z-GEFS</stp>
        <stp>SNOW DEPTH</stp>
        <tr r="N171" s="1"/>
      </tp>
      <tp>
        <v>0</v>
        <stp/>
        <stp>KIAH FDH2208278_00Z-GEFS</stp>
        <stp>SNOW DEPTH</stp>
        <tr r="N202" s="1"/>
      </tp>
      <tp>
        <v>0</v>
        <stp/>
        <stp>KIAH FDH2208279_00Z-GEFS</stp>
        <stp>SNOW DEPTH</stp>
        <tr r="N203" s="1"/>
      </tp>
      <tp>
        <v>0</v>
        <stp/>
        <stp>KIAH FDH2208276_00Z-GEFS</stp>
        <stp>SNOW DEPTH</stp>
        <tr r="N200" s="1"/>
      </tp>
      <tp>
        <v>0</v>
        <stp/>
        <stp>KIAH FDH2208277_00Z-GEFS</stp>
        <stp>SNOW DEPTH</stp>
        <tr r="N201" s="1"/>
      </tp>
      <tp>
        <v>0</v>
        <stp/>
        <stp>KIAH FDH2208274_00Z-GEFS</stp>
        <stp>SNOW DEPTH</stp>
        <tr r="N198" s="1"/>
      </tp>
      <tp>
        <v>0</v>
        <stp/>
        <stp>KIAH FDH2208275_00Z-GEFS</stp>
        <stp>SNOW DEPTH</stp>
        <tr r="N199" s="1"/>
      </tp>
      <tp>
        <v>0</v>
        <stp/>
        <stp>KIAH FDH2208272_00Z-GEFS</stp>
        <stp>SNOW DEPTH</stp>
        <tr r="N196" s="1"/>
      </tp>
      <tp>
        <v>0</v>
        <stp/>
        <stp>KIAH FDH2208273_00Z-GEFS</stp>
        <stp>SNOW DEPTH</stp>
        <tr r="N197" s="1"/>
      </tp>
      <tp>
        <v>0</v>
        <stp/>
        <stp>KIAH FDH2208271_00Z-GEFS</stp>
        <stp>SNOW DEPTH</stp>
        <tr r="N195" s="1"/>
      </tp>
      <tp>
        <v>0</v>
        <stp/>
        <stp>KIAH FDH2208288_00Z-GEFS</stp>
        <stp>SNOW DEPTH</stp>
        <tr r="N226" s="1"/>
      </tp>
      <tp>
        <v>0</v>
        <stp/>
        <stp>KIAH FDH2208289_00Z-GEFS</stp>
        <stp>SNOW DEPTH</stp>
        <tr r="N227" s="1"/>
      </tp>
      <tp>
        <v>0</v>
        <stp/>
        <stp>KIAH FDH2208286_00Z-GEFS</stp>
        <stp>SNOW DEPTH</stp>
        <tr r="N224" s="1"/>
      </tp>
      <tp>
        <v>0</v>
        <stp/>
        <stp>KIAH FDH2208287_00Z-GEFS</stp>
        <stp>SNOW DEPTH</stp>
        <tr r="N225" s="1"/>
      </tp>
      <tp>
        <v>0</v>
        <stp/>
        <stp>KIAH FDH2208284_00Z-GEFS</stp>
        <stp>SNOW DEPTH</stp>
        <tr r="N222" s="1"/>
      </tp>
      <tp>
        <v>0</v>
        <stp/>
        <stp>KIAH FDH2208285_00Z-GEFS</stp>
        <stp>SNOW DEPTH</stp>
        <tr r="N223" s="1"/>
      </tp>
      <tp>
        <v>0</v>
        <stp/>
        <stp>KIAH FDH2208282_00Z-GEFS</stp>
        <stp>SNOW DEPTH</stp>
        <tr r="N220" s="1"/>
      </tp>
      <tp>
        <v>0</v>
        <stp/>
        <stp>KIAH FDH2208283_00Z-GEFS</stp>
        <stp>SNOW DEPTH</stp>
        <tr r="N221" s="1"/>
      </tp>
      <tp>
        <v>0</v>
        <stp/>
        <stp>KIAH FDH2208281_00Z-GEFS</stp>
        <stp>SNOW DEPTH</stp>
        <tr r="N219" s="1"/>
      </tp>
      <tp>
        <v>0</v>
        <stp/>
        <stp>KIAH FDH2208298_00Z-GEFS</stp>
        <stp>SNOW DEPTH</stp>
        <tr r="N250" s="1"/>
      </tp>
      <tp>
        <v>0</v>
        <stp/>
        <stp>KIAH FDH2208299_00Z-GEFS</stp>
        <stp>SNOW DEPTH</stp>
        <tr r="N251" s="1"/>
      </tp>
      <tp>
        <v>0</v>
        <stp/>
        <stp>KIAH FDH2208296_00Z-GEFS</stp>
        <stp>SNOW DEPTH</stp>
        <tr r="N248" s="1"/>
      </tp>
      <tp>
        <v>0</v>
        <stp/>
        <stp>KIAH FDH2208297_00Z-GEFS</stp>
        <stp>SNOW DEPTH</stp>
        <tr r="N249" s="1"/>
      </tp>
      <tp>
        <v>0</v>
        <stp/>
        <stp>KIAH FDH2208294_00Z-GEFS</stp>
        <stp>SNOW DEPTH</stp>
        <tr r="N246" s="1"/>
      </tp>
      <tp>
        <v>0</v>
        <stp/>
        <stp>KIAH FDH2208295_00Z-GEFS</stp>
        <stp>SNOW DEPTH</stp>
        <tr r="N247" s="1"/>
      </tp>
      <tp>
        <v>0</v>
        <stp/>
        <stp>KIAH FDH2208292_00Z-GEFS</stp>
        <stp>SNOW DEPTH</stp>
        <tr r="N244" s="1"/>
      </tp>
      <tp>
        <v>0</v>
        <stp/>
        <stp>KIAH FDH2208293_00Z-GEFS</stp>
        <stp>SNOW DEPTH</stp>
        <tr r="N245" s="1"/>
      </tp>
      <tp>
        <v>0</v>
        <stp/>
        <stp>KIAH FDH2208291_00Z-GEFS</stp>
        <stp>SNOW DEPTH</stp>
        <tr r="N243" s="1"/>
      </tp>
      <tp>
        <v>2.64</v>
        <stp/>
        <stp>KIAH FDH2208238_00Z-GEFS</stp>
        <stp>10 meter wind speed</stp>
        <tr r="Q106" s="1"/>
      </tp>
      <tp>
        <v>2.0699999999999998</v>
        <stp/>
        <stp>KIAH FDH2209038_00Z-GEFS</stp>
        <stp>10 meter wind speed</stp>
        <tr r="Q370" s="1"/>
      </tp>
      <tp>
        <v>2.81</v>
        <stp/>
        <stp>KIAH FDH2208239_00Z-GEFS</stp>
        <stp>10 meter wind speed</stp>
        <tr r="Q107" s="1"/>
      </tp>
      <tp>
        <v>2.12</v>
        <stp/>
        <stp>KIAH FDH2209039_00Z-GEFS</stp>
        <stp>10 meter wind speed</stp>
        <tr r="Q371" s="1"/>
      </tp>
      <tp>
        <v>2.88</v>
        <stp/>
        <stp>KIAH FDH2208232_00Z-GEFS</stp>
        <stp>10 meter wind speed</stp>
        <tr r="Q100" s="1"/>
      </tp>
      <tp>
        <v>2.46</v>
        <stp/>
        <stp>KIAH FDH2209032_00Z-GEFS</stp>
        <stp>10 meter wind speed</stp>
        <tr r="Q364" s="1"/>
      </tp>
      <tp>
        <v>2.67</v>
        <stp/>
        <stp>KIAH FDH2208233_00Z-GEFS</stp>
        <stp>10 meter wind speed</stp>
        <tr r="Q101" s="1"/>
      </tp>
      <tp>
        <v>2.2799999999999998</v>
        <stp/>
        <stp>KIAH FDH2209033_00Z-GEFS</stp>
        <stp>10 meter wind speed</stp>
        <tr r="Q365" s="1"/>
      </tp>
      <tp>
        <v>3.14</v>
        <stp/>
        <stp>KIAH FDH2208231_00Z-GEFS</stp>
        <stp>10 meter wind speed</stp>
        <tr r="Q99" s="1"/>
      </tp>
      <tp>
        <v>2.67</v>
        <stp/>
        <stp>KIAH FDH2209031_00Z-GEFS</stp>
        <stp>10 meter wind speed</stp>
        <tr r="Q363" s="1"/>
      </tp>
      <tp>
        <v>2.48</v>
        <stp/>
        <stp>KIAH FDH2208236_00Z-GEFS</stp>
        <stp>10 meter wind speed</stp>
        <tr r="Q104" s="1"/>
      </tp>
      <tp>
        <v>2.02</v>
        <stp/>
        <stp>KIAH FDH2209036_00Z-GEFS</stp>
        <stp>10 meter wind speed</stp>
        <tr r="Q368" s="1"/>
      </tp>
      <tp>
        <v>2.5</v>
        <stp/>
        <stp>KIAH FDH2208237_00Z-GEFS</stp>
        <stp>10 meter wind speed</stp>
        <tr r="Q105" s="1"/>
      </tp>
      <tp>
        <v>2.06</v>
        <stp/>
        <stp>KIAH FDH2209037_00Z-GEFS</stp>
        <stp>10 meter wind speed</stp>
        <tr r="Q369" s="1"/>
      </tp>
      <tp>
        <v>2.5299999999999998</v>
        <stp/>
        <stp>KIAH FDH2208234_00Z-GEFS</stp>
        <stp>10 meter wind speed</stp>
        <tr r="Q102" s="1"/>
      </tp>
      <tp>
        <v>2.14</v>
        <stp/>
        <stp>KIAH FDH2209034_00Z-GEFS</stp>
        <stp>10 meter wind speed</stp>
        <tr r="Q366" s="1"/>
      </tp>
      <tp>
        <v>2.4900000000000002</v>
        <stp/>
        <stp>KIAH FDH2208235_00Z-GEFS</stp>
        <stp>10 meter wind speed</stp>
        <tr r="Q103" s="1"/>
      </tp>
      <tp>
        <v>2.0499999999999998</v>
        <stp/>
        <stp>KIAH FDH2209035_00Z-GEFS</stp>
        <stp>10 meter wind speed</stp>
        <tr r="Q367" s="1"/>
      </tp>
      <tp>
        <v>0</v>
        <stp/>
        <stp>KIAH FDH2208308_00Z-GEFS</stp>
        <stp>SNOW DEPTH</stp>
        <tr r="N274" s="1"/>
      </tp>
      <tp>
        <v>0</v>
        <stp/>
        <stp>KIAH FDH2208309_00Z-GEFS</stp>
        <stp>SNOW DEPTH</stp>
        <tr r="N275" s="1"/>
      </tp>
      <tp>
        <v>0</v>
        <stp/>
        <stp>KIAH FDH2208306_00Z-GEFS</stp>
        <stp>SNOW DEPTH</stp>
        <tr r="N272" s="1"/>
      </tp>
      <tp>
        <v>0</v>
        <stp/>
        <stp>KIAH FDH2208307_00Z-GEFS</stp>
        <stp>SNOW DEPTH</stp>
        <tr r="N273" s="1"/>
      </tp>
      <tp>
        <v>0</v>
        <stp/>
        <stp>KIAH FDH2208304_00Z-GEFS</stp>
        <stp>SNOW DEPTH</stp>
        <tr r="N270" s="1"/>
      </tp>
      <tp>
        <v>0</v>
        <stp/>
        <stp>KIAH FDH2208305_00Z-GEFS</stp>
        <stp>SNOW DEPTH</stp>
        <tr r="N271" s="1"/>
      </tp>
      <tp>
        <v>0</v>
        <stp/>
        <stp>KIAH FDH2208302_00Z-GEFS</stp>
        <stp>SNOW DEPTH</stp>
        <tr r="N268" s="1"/>
      </tp>
      <tp>
        <v>0</v>
        <stp/>
        <stp>KIAH FDH2208303_00Z-GEFS</stp>
        <stp>SNOW DEPTH</stp>
        <tr r="N269" s="1"/>
      </tp>
      <tp>
        <v>0</v>
        <stp/>
        <stp>KIAH FDH2208301_00Z-GEFS</stp>
        <stp>SNOW DEPTH</stp>
        <tr r="N267" s="1"/>
      </tp>
      <tp>
        <v>0</v>
        <stp/>
        <stp>KIAH FDH2208318_00Z-GEFS</stp>
        <stp>SNOW DEPTH</stp>
        <tr r="N298" s="1"/>
      </tp>
      <tp>
        <v>0</v>
        <stp/>
        <stp>KIAH FDH2208319_00Z-GEFS</stp>
        <stp>SNOW DEPTH</stp>
        <tr r="N299" s="1"/>
      </tp>
      <tp>
        <v>0</v>
        <stp/>
        <stp>KIAH FDH2208316_00Z-GEFS</stp>
        <stp>SNOW DEPTH</stp>
        <tr r="N296" s="1"/>
      </tp>
      <tp>
        <v>0</v>
        <stp/>
        <stp>KIAH FDH2208317_00Z-GEFS</stp>
        <stp>SNOW DEPTH</stp>
        <tr r="N297" s="1"/>
      </tp>
      <tp>
        <v>0</v>
        <stp/>
        <stp>KIAH FDH2208314_00Z-GEFS</stp>
        <stp>SNOW DEPTH</stp>
        <tr r="N294" s="1"/>
      </tp>
      <tp>
        <v>0</v>
        <stp/>
        <stp>KIAH FDH2208315_00Z-GEFS</stp>
        <stp>SNOW DEPTH</stp>
        <tr r="N295" s="1"/>
      </tp>
      <tp>
        <v>0</v>
        <stp/>
        <stp>KIAH FDH2208312_00Z-GEFS</stp>
        <stp>SNOW DEPTH</stp>
        <tr r="N292" s="1"/>
      </tp>
      <tp>
        <v>0</v>
        <stp/>
        <stp>KIAH FDH2208313_00Z-GEFS</stp>
        <stp>SNOW DEPTH</stp>
        <tr r="N293" s="1"/>
      </tp>
      <tp>
        <v>0</v>
        <stp/>
        <stp>KIAH FDH2208311_00Z-GEFS</stp>
        <stp>SNOW DEPTH</stp>
        <tr r="N291" s="1"/>
      </tp>
      <tp>
        <v>2.15</v>
        <stp/>
        <stp>KIAH FDH2208308_00Z-GEFS</stp>
        <stp>10 meter wind speed</stp>
        <tr r="Q274" s="1"/>
      </tp>
      <tp>
        <v>2.4</v>
        <stp/>
        <stp>KIAH FDH2208208_00Z-GEFS</stp>
        <stp>10 meter wind speed</stp>
        <tr r="Q34" s="1"/>
      </tp>
      <tp>
        <v>2.23</v>
        <stp/>
        <stp>KIAH FDH2208309_00Z-GEFS</stp>
        <stp>10 meter wind speed</stp>
        <tr r="Q275" s="1"/>
      </tp>
      <tp>
        <v>2.81</v>
        <stp/>
        <stp>KIAH FDH2208209_00Z-GEFS</stp>
        <stp>10 meter wind speed</stp>
        <tr r="Q35" s="1"/>
      </tp>
      <tp>
        <v>2.42</v>
        <stp/>
        <stp>KIAH FDH2208302_00Z-GEFS</stp>
        <stp>10 meter wind speed</stp>
        <tr r="Q268" s="1"/>
      </tp>
      <tp>
        <v>3.11</v>
        <stp/>
        <stp>KIAH FDH2208202_00Z-GEFS</stp>
        <stp>10 meter wind speed</stp>
        <tr r="Q28" s="1"/>
      </tp>
      <tp>
        <v>2.2799999999999998</v>
        <stp/>
        <stp>KIAH FDH2208303_00Z-GEFS</stp>
        <stp>10 meter wind speed</stp>
        <tr r="Q269" s="1"/>
      </tp>
      <tp>
        <v>2.79</v>
        <stp/>
        <stp>KIAH FDH2208203_00Z-GEFS</stp>
        <stp>10 meter wind speed</stp>
        <tr r="Q29" s="1"/>
      </tp>
      <tp>
        <v>2.58</v>
        <stp/>
        <stp>KIAH FDH2208301_00Z-GEFS</stp>
        <stp>10 meter wind speed</stp>
        <tr r="Q267" s="1"/>
      </tp>
      <tp>
        <v>3.43</v>
        <stp/>
        <stp>KIAH FDH2208201_00Z-GEFS</stp>
        <stp>10 meter wind speed</stp>
        <tr r="Q27" s="1"/>
      </tp>
      <tp>
        <v>2.09</v>
        <stp/>
        <stp>KIAH FDH2208306_00Z-GEFS</stp>
        <stp>10 meter wind speed</stp>
        <tr r="Q272" s="1"/>
      </tp>
      <tp>
        <v>2.15</v>
        <stp/>
        <stp>KIAH FDH2208206_00Z-GEFS</stp>
        <stp>10 meter wind speed</stp>
        <tr r="Q32" s="1"/>
      </tp>
      <tp>
        <v>2.1</v>
        <stp/>
        <stp>KIAH FDH2208307_00Z-GEFS</stp>
        <stp>10 meter wind speed</stp>
        <tr r="Q273" s="1"/>
      </tp>
      <tp>
        <v>2.0099999999999998</v>
        <stp/>
        <stp>KIAH FDH2208207_00Z-GEFS</stp>
        <stp>10 meter wind speed</stp>
        <tr r="Q33" s="1"/>
      </tp>
      <tp>
        <v>2.17</v>
        <stp/>
        <stp>KIAH FDH2208304_00Z-GEFS</stp>
        <stp>10 meter wind speed</stp>
        <tr r="Q270" s="1"/>
      </tp>
      <tp>
        <v>2.4700000000000002</v>
        <stp/>
        <stp>KIAH FDH2208204_00Z-GEFS</stp>
        <stp>10 meter wind speed</stp>
        <tr r="Q30" s="1"/>
      </tp>
      <tp>
        <v>2.11</v>
        <stp/>
        <stp>KIAH FDH2208305_00Z-GEFS</stp>
        <stp>10 meter wind speed</stp>
        <tr r="Q271" s="1"/>
      </tp>
      <tp>
        <v>2.31</v>
        <stp/>
        <stp>KIAH FDH2208205_00Z-GEFS</stp>
        <stp>10 meter wind speed</stp>
        <tr r="Q31" s="1"/>
      </tp>
      <tp>
        <v>0</v>
        <stp/>
        <stp>KIAH FDH2209018_00Z-GEFS</stp>
        <stp>SNOW DEPTH</stp>
        <tr r="N322" s="1"/>
      </tp>
      <tp>
        <v>0</v>
        <stp/>
        <stp>KIAH FDH2209019_00Z-GEFS</stp>
        <stp>SNOW DEPTH</stp>
        <tr r="N323" s="1"/>
      </tp>
      <tp>
        <v>0</v>
        <stp/>
        <stp>KIAH FDH2209016_00Z-GEFS</stp>
        <stp>SNOW DEPTH</stp>
        <tr r="N320" s="1"/>
      </tp>
      <tp>
        <v>0</v>
        <stp/>
        <stp>KIAH FDH2209017_00Z-GEFS</stp>
        <stp>SNOW DEPTH</stp>
        <tr r="N321" s="1"/>
      </tp>
      <tp>
        <v>0</v>
        <stp/>
        <stp>KIAH FDH2209014_00Z-GEFS</stp>
        <stp>SNOW DEPTH</stp>
        <tr r="N318" s="1"/>
      </tp>
      <tp>
        <v>0</v>
        <stp/>
        <stp>KIAH FDH2209015_00Z-GEFS</stp>
        <stp>SNOW DEPTH</stp>
        <tr r="N319" s="1"/>
      </tp>
      <tp>
        <v>0</v>
        <stp/>
        <stp>KIAH FDH2209012_00Z-GEFS</stp>
        <stp>SNOW DEPTH</stp>
        <tr r="N316" s="1"/>
      </tp>
      <tp>
        <v>0</v>
        <stp/>
        <stp>KIAH FDH2209013_00Z-GEFS</stp>
        <stp>SNOW DEPTH</stp>
        <tr r="N317" s="1"/>
      </tp>
      <tp>
        <v>0</v>
        <stp/>
        <stp>KIAH FDH2209011_00Z-GEFS</stp>
        <stp>SNOW DEPTH</stp>
        <tr r="N315" s="1"/>
      </tp>
      <tp>
        <v>0</v>
        <stp/>
        <stp>KIAH FDH2209028_00Z-GEFS</stp>
        <stp>SNOW DEPTH</stp>
        <tr r="N346" s="1"/>
      </tp>
      <tp>
        <v>0</v>
        <stp/>
        <stp>KIAH FDH2209029_00Z-GEFS</stp>
        <stp>SNOW DEPTH</stp>
        <tr r="N347" s="1"/>
      </tp>
      <tp>
        <v>0</v>
        <stp/>
        <stp>KIAH FDH2209026_00Z-GEFS</stp>
        <stp>SNOW DEPTH</stp>
        <tr r="N344" s="1"/>
      </tp>
      <tp>
        <v>0</v>
        <stp/>
        <stp>KIAH FDH2209027_00Z-GEFS</stp>
        <stp>SNOW DEPTH</stp>
        <tr r="N345" s="1"/>
      </tp>
      <tp>
        <v>0</v>
        <stp/>
        <stp>KIAH FDH2209024_00Z-GEFS</stp>
        <stp>SNOW DEPTH</stp>
        <tr r="N342" s="1"/>
      </tp>
      <tp>
        <v>0</v>
        <stp/>
        <stp>KIAH FDH2209025_00Z-GEFS</stp>
        <stp>SNOW DEPTH</stp>
        <tr r="N343" s="1"/>
      </tp>
      <tp>
        <v>0</v>
        <stp/>
        <stp>KIAH FDH2209022_00Z-GEFS</stp>
        <stp>SNOW DEPTH</stp>
        <tr r="N340" s="1"/>
      </tp>
      <tp>
        <v>0</v>
        <stp/>
        <stp>KIAH FDH2209023_00Z-GEFS</stp>
        <stp>SNOW DEPTH</stp>
        <tr r="N341" s="1"/>
      </tp>
      <tp>
        <v>0</v>
        <stp/>
        <stp>KIAH FDH2209021_00Z-GEFS</stp>
        <stp>SNOW DEPTH</stp>
        <tr r="N339" s="1"/>
      </tp>
      <tp>
        <v>0</v>
        <stp/>
        <stp>KIAH FDH2209038_00Z-GEFS</stp>
        <stp>SNOW DEPTH</stp>
        <tr r="N370" s="1"/>
      </tp>
      <tp>
        <v>0</v>
        <stp/>
        <stp>KIAH FDH2209039_00Z-GEFS</stp>
        <stp>SNOW DEPTH</stp>
        <tr r="N371" s="1"/>
      </tp>
      <tp>
        <v>0</v>
        <stp/>
        <stp>KIAH FDH2209036_00Z-GEFS</stp>
        <stp>SNOW DEPTH</stp>
        <tr r="N368" s="1"/>
      </tp>
      <tp>
        <v>0</v>
        <stp/>
        <stp>KIAH FDH2209037_00Z-GEFS</stp>
        <stp>SNOW DEPTH</stp>
        <tr r="N369" s="1"/>
      </tp>
      <tp>
        <v>0</v>
        <stp/>
        <stp>KIAH FDH2209034_00Z-GEFS</stp>
        <stp>SNOW DEPTH</stp>
        <tr r="N366" s="1"/>
      </tp>
      <tp>
        <v>0</v>
        <stp/>
        <stp>KIAH FDH2209035_00Z-GEFS</stp>
        <stp>SNOW DEPTH</stp>
        <tr r="N367" s="1"/>
      </tp>
      <tp>
        <v>0</v>
        <stp/>
        <stp>KIAH FDH2209032_00Z-GEFS</stp>
        <stp>SNOW DEPTH</stp>
        <tr r="N364" s="1"/>
      </tp>
      <tp>
        <v>0</v>
        <stp/>
        <stp>KIAH FDH2209033_00Z-GEFS</stp>
        <stp>SNOW DEPTH</stp>
        <tr r="N365" s="1"/>
      </tp>
      <tp>
        <v>0</v>
        <stp/>
        <stp>KIAH FDH2209031_00Z-GEFS</stp>
        <stp>SNOW DEPTH</stp>
        <tr r="N363" s="1"/>
      </tp>
      <tp t="s">
        <v/>
        <stp/>
        <stp>KIAH FDH2209046_00Z-GEFS</stp>
        <stp>SNOW DEPTH</stp>
        <tr r="N392" s="1"/>
      </tp>
      <tp t="s">
        <v/>
        <stp/>
        <stp>KIAH FDH2209047_00Z-GEFS</stp>
        <stp>SNOW DEPTH</stp>
        <tr r="N393" s="1"/>
      </tp>
      <tp t="s">
        <v/>
        <stp/>
        <stp>KIAH FDH2209044_00Z-GEFS</stp>
        <stp>SNOW DEPTH</stp>
        <tr r="N390" s="1"/>
      </tp>
      <tp t="s">
        <v/>
        <stp/>
        <stp>KIAH FDH2209045_00Z-GEFS</stp>
        <stp>SNOW DEPTH</stp>
        <tr r="N391" s="1"/>
      </tp>
      <tp t="s">
        <v/>
        <stp/>
        <stp>KIAH FDH2209042_00Z-GEFS</stp>
        <stp>SNOW DEPTH</stp>
        <tr r="N388" s="1"/>
      </tp>
      <tp t="s">
        <v/>
        <stp/>
        <stp>KIAH FDH2209043_00Z-GEFS</stp>
        <stp>SNOW DEPTH</stp>
        <tr r="N389" s="1"/>
      </tp>
      <tp t="s">
        <v/>
        <stp/>
        <stp>KIAH FDH2209041_00Z-GEFS</stp>
        <stp>SNOW DEPTH</stp>
        <tr r="N387" s="1"/>
      </tp>
      <tp>
        <v>2.06</v>
        <stp/>
        <stp>KIAH FDH2208318_00Z-GEFS</stp>
        <stp>10 meter wind speed</stp>
        <tr r="Q298" s="1"/>
      </tp>
      <tp>
        <v>2.42</v>
        <stp/>
        <stp>KIAH FDH2208218_00Z-GEFS</stp>
        <stp>10 meter wind speed</stp>
        <tr r="Q58" s="1"/>
      </tp>
      <tp>
        <v>2.0299999999999998</v>
        <stp/>
        <stp>KIAH FDH2209018_00Z-GEFS</stp>
        <stp>10 meter wind speed</stp>
        <tr r="Q322" s="1"/>
      </tp>
      <tp>
        <v>2.1800000000000002</v>
        <stp/>
        <stp>KIAH FDH2208319_00Z-GEFS</stp>
        <stp>10 meter wind speed</stp>
        <tr r="Q299" s="1"/>
      </tp>
      <tp>
        <v>2.8</v>
        <stp/>
        <stp>KIAH FDH2208219_00Z-GEFS</stp>
        <stp>10 meter wind speed</stp>
        <tr r="Q59" s="1"/>
      </tp>
      <tp>
        <v>2.11</v>
        <stp/>
        <stp>KIAH FDH2209019_00Z-GEFS</stp>
        <stp>10 meter wind speed</stp>
        <tr r="Q323" s="1"/>
      </tp>
      <tp>
        <v>2.36</v>
        <stp/>
        <stp>KIAH FDH2208312_00Z-GEFS</stp>
        <stp>10 meter wind speed</stp>
        <tr r="Q292" s="1"/>
      </tp>
      <tp>
        <v>2.86</v>
        <stp/>
        <stp>KIAH FDH2208212_00Z-GEFS</stp>
        <stp>10 meter wind speed</stp>
        <tr r="Q52" s="1"/>
      </tp>
      <tp>
        <v>2.2799999999999998</v>
        <stp/>
        <stp>KIAH FDH2209012_00Z-GEFS</stp>
        <stp>10 meter wind speed</stp>
        <tr r="Q316" s="1"/>
      </tp>
      <tp>
        <v>2.21</v>
        <stp/>
        <stp>KIAH FDH2208313_00Z-GEFS</stp>
        <stp>10 meter wind speed</stp>
        <tr r="Q293" s="1"/>
      </tp>
      <tp>
        <v>2.67</v>
        <stp/>
        <stp>KIAH FDH2208213_00Z-GEFS</stp>
        <stp>10 meter wind speed</stp>
        <tr r="Q53" s="1"/>
      </tp>
      <tp>
        <v>2.09</v>
        <stp/>
        <stp>KIAH FDH2209013_00Z-GEFS</stp>
        <stp>10 meter wind speed</stp>
        <tr r="Q317" s="1"/>
      </tp>
      <tp>
        <v>2.5299999999999998</v>
        <stp/>
        <stp>KIAH FDH2208311_00Z-GEFS</stp>
        <stp>10 meter wind speed</stp>
        <tr r="Q291" s="1"/>
      </tp>
      <tp>
        <v>3.04</v>
        <stp/>
        <stp>KIAH FDH2208211_00Z-GEFS</stp>
        <stp>10 meter wind speed</stp>
        <tr r="Q51" s="1"/>
      </tp>
      <tp>
        <v>2.5</v>
        <stp/>
        <stp>KIAH FDH2209011_00Z-GEFS</stp>
        <stp>10 meter wind speed</stp>
        <tr r="Q315" s="1"/>
      </tp>
      <tp>
        <v>1.98</v>
        <stp/>
        <stp>KIAH FDH2208316_00Z-GEFS</stp>
        <stp>10 meter wind speed</stp>
        <tr r="Q296" s="1"/>
      </tp>
      <tp>
        <v>2.2000000000000002</v>
        <stp/>
        <stp>KIAH FDH2208216_00Z-GEFS</stp>
        <stp>10 meter wind speed</stp>
        <tr r="Q56" s="1"/>
      </tp>
      <tp>
        <v>1.91</v>
        <stp/>
        <stp>KIAH FDH2209016_00Z-GEFS</stp>
        <stp>10 meter wind speed</stp>
        <tr r="Q320" s="1"/>
      </tp>
      <tp>
        <v>1.99</v>
        <stp/>
        <stp>KIAH FDH2208317_00Z-GEFS</stp>
        <stp>10 meter wind speed</stp>
        <tr r="Q297" s="1"/>
      </tp>
      <tp>
        <v>2.0699999999999998</v>
        <stp/>
        <stp>KIAH FDH2208217_00Z-GEFS</stp>
        <stp>10 meter wind speed</stp>
        <tr r="Q57" s="1"/>
      </tp>
      <tp>
        <v>2</v>
        <stp/>
        <stp>KIAH FDH2209017_00Z-GEFS</stp>
        <stp>10 meter wind speed</stp>
        <tr r="Q321" s="1"/>
      </tp>
      <tp>
        <v>2.09</v>
        <stp/>
        <stp>KIAH FDH2208314_00Z-GEFS</stp>
        <stp>10 meter wind speed</stp>
        <tr r="Q294" s="1"/>
      </tp>
      <tp>
        <v>2.5</v>
        <stp/>
        <stp>KIAH FDH2208214_00Z-GEFS</stp>
        <stp>10 meter wind speed</stp>
        <tr r="Q54" s="1"/>
      </tp>
      <tp>
        <v>1.94</v>
        <stp/>
        <stp>KIAH FDH2209014_00Z-GEFS</stp>
        <stp>10 meter wind speed</stp>
        <tr r="Q318" s="1"/>
      </tp>
      <tp>
        <v>2.02</v>
        <stp/>
        <stp>KIAH FDH2208315_00Z-GEFS</stp>
        <stp>10 meter wind speed</stp>
        <tr r="Q295" s="1"/>
      </tp>
      <tp>
        <v>2.35</v>
        <stp/>
        <stp>KIAH FDH2208215_00Z-GEFS</stp>
        <stp>10 meter wind speed</stp>
        <tr r="Q55" s="1"/>
      </tp>
      <tp>
        <v>1.87</v>
        <stp/>
        <stp>KIAH FDH2209015_00Z-GEFS</stp>
        <stp>10 meter wind speed</stp>
        <tr r="Q319" s="1"/>
      </tp>
      <tp>
        <v>0</v>
        <stp/>
        <stp>KIAH FDH2208198_00Z-GEFS</stp>
        <stp>SNOW DEPTH</stp>
        <tr r="N10" s="1"/>
      </tp>
      <tp>
        <v>0</v>
        <stp/>
        <stp>KIAH FDH2208199_00Z-GEFS</stp>
        <stp>SNOW DEPTH</stp>
        <tr r="N11" s="1"/>
      </tp>
      <tp>
        <v>1.84</v>
        <stp/>
        <stp>KIAH FDH2208268_00Z-GEFS</stp>
        <stp>10 meter wind speed</stp>
        <tr r="Q178" s="1"/>
      </tp>
      <tp>
        <v>1.93</v>
        <stp/>
        <stp>KIAH FDH2208269_00Z-GEFS</stp>
        <stp>10 meter wind speed</stp>
        <tr r="Q179" s="1"/>
      </tp>
      <tp>
        <v>1.87</v>
        <stp/>
        <stp>KIAH FDH2208262_00Z-GEFS</stp>
        <stp>10 meter wind speed</stp>
        <tr r="Q172" s="1"/>
      </tp>
      <tp>
        <v>1.73</v>
        <stp/>
        <stp>KIAH FDH2208263_00Z-GEFS</stp>
        <stp>10 meter wind speed</stp>
        <tr r="Q173" s="1"/>
      </tp>
      <tp>
        <v>2.0699999999999998</v>
        <stp/>
        <stp>KIAH FDH2208261_00Z-GEFS</stp>
        <stp>10 meter wind speed</stp>
        <tr r="Q171" s="1"/>
      </tp>
      <tp>
        <v>1.71</v>
        <stp/>
        <stp>KIAH FDH2208266_00Z-GEFS</stp>
        <stp>10 meter wind speed</stp>
        <tr r="Q176" s="1"/>
      </tp>
      <tp>
        <v>1.77</v>
        <stp/>
        <stp>KIAH FDH2208267_00Z-GEFS</stp>
        <stp>10 meter wind speed</stp>
        <tr r="Q177" s="1"/>
      </tp>
      <tp>
        <v>1.68</v>
        <stp/>
        <stp>KIAH FDH2208264_00Z-GEFS</stp>
        <stp>10 meter wind speed</stp>
        <tr r="Q174" s="1"/>
      </tp>
      <tp>
        <v>1.68</v>
        <stp/>
        <stp>KIAH FDH2208265_00Z-GEFS</stp>
        <stp>10 meter wind speed</stp>
        <tr r="Q175" s="1"/>
      </tp>
      <tp>
        <v>1.53</v>
        <stp/>
        <stp>KIAH FDH2208278_00Z-GEFS</stp>
        <stp>10 meter wind speed</stp>
        <tr r="Q202" s="1"/>
      </tp>
      <tp>
        <v>1.62</v>
        <stp/>
        <stp>KIAH FDH2208279_00Z-GEFS</stp>
        <stp>10 meter wind speed</stp>
        <tr r="Q203" s="1"/>
      </tp>
      <tp>
        <v>2.15</v>
        <stp/>
        <stp>KIAH FDH2208272_00Z-GEFS</stp>
        <stp>10 meter wind speed</stp>
        <tr r="Q196" s="1"/>
      </tp>
      <tp>
        <v>1.97</v>
        <stp/>
        <stp>KIAH FDH2208273_00Z-GEFS</stp>
        <stp>10 meter wind speed</stp>
        <tr r="Q197" s="1"/>
      </tp>
      <tp>
        <v>2.35</v>
        <stp/>
        <stp>KIAH FDH2208271_00Z-GEFS</stp>
        <stp>10 meter wind speed</stp>
        <tr r="Q195" s="1"/>
      </tp>
      <tp>
        <v>1.57</v>
        <stp/>
        <stp>KIAH FDH2208276_00Z-GEFS</stp>
        <stp>10 meter wind speed</stp>
        <tr r="Q200" s="1"/>
      </tp>
      <tp>
        <v>1.52</v>
        <stp/>
        <stp>KIAH FDH2208277_00Z-GEFS</stp>
        <stp>10 meter wind speed</stp>
        <tr r="Q201" s="1"/>
      </tp>
      <tp>
        <v>1.81</v>
        <stp/>
        <stp>KIAH FDH2208274_00Z-GEFS</stp>
        <stp>10 meter wind speed</stp>
        <tr r="Q198" s="1"/>
      </tp>
      <tp>
        <v>1.67</v>
        <stp/>
        <stp>KIAH FDH2208275_00Z-GEFS</stp>
        <stp>10 meter wind speed</stp>
        <tr r="Q199" s="1"/>
      </tp>
      <tp>
        <v>2.29</v>
        <stp/>
        <stp>KIAH FDH2208248_00Z-GEFS</stp>
        <stp>10 meter wind speed</stp>
        <tr r="Q130" s="1"/>
      </tp>
      <tp>
        <v>2.4700000000000002</v>
        <stp/>
        <stp>KIAH FDH2208249_00Z-GEFS</stp>
        <stp>10 meter wind speed</stp>
        <tr r="Q131" s="1"/>
      </tp>
      <tp>
        <v>2.37</v>
        <stp/>
        <stp>KIAH FDH2208242_00Z-GEFS</stp>
        <stp>10 meter wind speed</stp>
        <tr r="Q124" s="1"/>
      </tp>
      <tp t="s">
        <v/>
        <stp/>
        <stp>KIAH FDH2209042_00Z-GEFS</stp>
        <stp>10 meter wind speed</stp>
        <tr r="Q388" s="1"/>
      </tp>
      <tp>
        <v>2.21</v>
        <stp/>
        <stp>KIAH FDH2208243_00Z-GEFS</stp>
        <stp>10 meter wind speed</stp>
        <tr r="Q125" s="1"/>
      </tp>
      <tp t="s">
        <v/>
        <stp/>
        <stp>KIAH FDH2209043_00Z-GEFS</stp>
        <stp>10 meter wind speed</stp>
        <tr r="Q389" s="1"/>
      </tp>
      <tp>
        <v>2.5499999999999998</v>
        <stp/>
        <stp>KIAH FDH2208241_00Z-GEFS</stp>
        <stp>10 meter wind speed</stp>
        <tr r="Q123" s="1"/>
      </tp>
      <tp t="s">
        <v/>
        <stp/>
        <stp>KIAH FDH2209041_00Z-GEFS</stp>
        <stp>10 meter wind speed</stp>
        <tr r="Q387" s="1"/>
      </tp>
      <tp>
        <v>2.09</v>
        <stp/>
        <stp>KIAH FDH2208246_00Z-GEFS</stp>
        <stp>10 meter wind speed</stp>
        <tr r="Q128" s="1"/>
      </tp>
      <tp t="s">
        <v/>
        <stp/>
        <stp>KIAH FDH2209046_00Z-GEFS</stp>
        <stp>10 meter wind speed</stp>
        <tr r="Q392" s="1"/>
      </tp>
      <tp>
        <v>2.17</v>
        <stp/>
        <stp>KIAH FDH2208247_00Z-GEFS</stp>
        <stp>10 meter wind speed</stp>
        <tr r="Q129" s="1"/>
      </tp>
      <tp t="s">
        <v/>
        <stp/>
        <stp>KIAH FDH2209047_00Z-GEFS</stp>
        <stp>10 meter wind speed</stp>
        <tr r="Q393" s="1"/>
      </tp>
      <tp>
        <v>2.08</v>
        <stp/>
        <stp>KIAH FDH2208244_00Z-GEFS</stp>
        <stp>10 meter wind speed</stp>
        <tr r="Q126" s="1"/>
      </tp>
      <tp t="s">
        <v/>
        <stp/>
        <stp>KIAH FDH2209044_00Z-GEFS</stp>
        <stp>10 meter wind speed</stp>
        <tr r="Q390" s="1"/>
      </tp>
      <tp>
        <v>2.06</v>
        <stp/>
        <stp>KIAH FDH2208245_00Z-GEFS</stp>
        <stp>10 meter wind speed</stp>
        <tr r="Q127" s="1"/>
      </tp>
      <tp t="s">
        <v/>
        <stp/>
        <stp>KIAH FDH2209045_00Z-GEFS</stp>
        <stp>10 meter wind speed</stp>
        <tr r="Q391" s="1"/>
      </tp>
      <tp>
        <v>2.16</v>
        <stp/>
        <stp>KIAH FDH2208258_00Z-GEFS</stp>
        <stp>10 meter wind speed</stp>
        <tr r="Q154" s="1"/>
      </tp>
      <tp>
        <v>2.34</v>
        <stp/>
        <stp>KIAH FDH2208259_00Z-GEFS</stp>
        <stp>10 meter wind speed</stp>
        <tr r="Q155" s="1"/>
      </tp>
      <tp>
        <v>2.08</v>
        <stp/>
        <stp>KIAH FDH2208252_00Z-GEFS</stp>
        <stp>10 meter wind speed</stp>
        <tr r="Q148" s="1"/>
      </tp>
      <tp>
        <v>1.96</v>
        <stp/>
        <stp>KIAH FDH2208253_00Z-GEFS</stp>
        <stp>10 meter wind speed</stp>
        <tr r="Q149" s="1"/>
      </tp>
      <tp>
        <v>2.25</v>
        <stp/>
        <stp>KIAH FDH2208251_00Z-GEFS</stp>
        <stp>10 meter wind speed</stp>
        <tr r="Q147" s="1"/>
      </tp>
      <tp>
        <v>1.94</v>
        <stp/>
        <stp>KIAH FDH2208256_00Z-GEFS</stp>
        <stp>10 meter wind speed</stp>
        <tr r="Q152" s="1"/>
      </tp>
      <tp>
        <v>2.0099999999999998</v>
        <stp/>
        <stp>KIAH FDH2208257_00Z-GEFS</stp>
        <stp>10 meter wind speed</stp>
        <tr r="Q153" s="1"/>
      </tp>
      <tp>
        <v>1.92</v>
        <stp/>
        <stp>KIAH FDH2208254_00Z-GEFS</stp>
        <stp>10 meter wind speed</stp>
        <tr r="Q150" s="1"/>
      </tp>
      <tp>
        <v>1.91</v>
        <stp/>
        <stp>KIAH FDH2208255_00Z-GEFS</stp>
        <stp>10 meter wind speed</stp>
        <tr r="Q151" s="1"/>
      </tp>
      <tp>
        <v>1.8</v>
        <stp/>
        <stp>KIAH FDH2208288_00Z-GEFS</stp>
        <stp>10 meter wind speed</stp>
        <tr r="Q226" s="1"/>
      </tp>
      <tp>
        <v>1.96</v>
        <stp/>
        <stp>KIAH FDH2208289_00Z-GEFS</stp>
        <stp>10 meter wind speed</stp>
        <tr r="Q227" s="1"/>
      </tp>
      <tp>
        <v>2.2799999999999998</v>
        <stp/>
        <stp>KIAH FDH2208282_00Z-GEFS</stp>
        <stp>10 meter wind speed</stp>
        <tr r="Q220" s="1"/>
      </tp>
      <tp>
        <v>2.1</v>
        <stp/>
        <stp>KIAH FDH2208283_00Z-GEFS</stp>
        <stp>10 meter wind speed</stp>
        <tr r="Q221" s="1"/>
      </tp>
      <tp>
        <v>2.48</v>
        <stp/>
        <stp>KIAH FDH2208281_00Z-GEFS</stp>
        <stp>10 meter wind speed</stp>
        <tr r="Q219" s="1"/>
      </tp>
      <tp>
        <v>1.72</v>
        <stp/>
        <stp>KIAH FDH2208286_00Z-GEFS</stp>
        <stp>10 meter wind speed</stp>
        <tr r="Q224" s="1"/>
      </tp>
      <tp>
        <v>1.69</v>
        <stp/>
        <stp>KIAH FDH2208287_00Z-GEFS</stp>
        <stp>10 meter wind speed</stp>
        <tr r="Q225" s="1"/>
      </tp>
      <tp>
        <v>1.93</v>
        <stp/>
        <stp>KIAH FDH2208284_00Z-GEFS</stp>
        <stp>10 meter wind speed</stp>
        <tr r="Q222" s="1"/>
      </tp>
      <tp>
        <v>1.8</v>
        <stp/>
        <stp>KIAH FDH2208285_00Z-GEFS</stp>
        <stp>10 meter wind speed</stp>
        <tr r="Q223" s="1"/>
      </tp>
      <tp>
        <v>1.1100000000000001</v>
        <stp/>
        <stp>KIAH FDH2208198_00Z-GEFS</stp>
        <stp>10 meter wind speed</stp>
        <tr r="Q10" s="1"/>
      </tp>
      <tp>
        <v>2.14</v>
        <stp/>
        <stp>KIAH FDH2208298_00Z-GEFS</stp>
        <stp>10 meter wind speed</stp>
        <tr r="Q250" s="1"/>
      </tp>
      <tp>
        <v>1.17</v>
        <stp/>
        <stp>KIAH FDH2208199_00Z-GEFS</stp>
        <stp>10 meter wind speed</stp>
        <tr r="Q11" s="1"/>
      </tp>
      <tp>
        <v>2.2599999999999998</v>
        <stp/>
        <stp>KIAH FDH2208299_00Z-GEFS</stp>
        <stp>10 meter wind speed</stp>
        <tr r="Q251" s="1"/>
      </tp>
      <tp>
        <v>2.48</v>
        <stp/>
        <stp>KIAH FDH2208292_00Z-GEFS</stp>
        <stp>10 meter wind speed</stp>
        <tr r="Q244" s="1"/>
      </tp>
      <tp>
        <v>2.3199999999999998</v>
        <stp/>
        <stp>KIAH FDH2208293_00Z-GEFS</stp>
        <stp>10 meter wind speed</stp>
        <tr r="Q245" s="1"/>
      </tp>
      <tp>
        <v>2.65</v>
        <stp/>
        <stp>KIAH FDH2208291_00Z-GEFS</stp>
        <stp>10 meter wind speed</stp>
        <tr r="Q243" s="1"/>
      </tp>
      <tp>
        <v>2.0499999999999998</v>
        <stp/>
        <stp>KIAH FDH2208296_00Z-GEFS</stp>
        <stp>10 meter wind speed</stp>
        <tr r="Q248" s="1"/>
      </tp>
      <tp>
        <v>1.1599999999999999</v>
        <stp/>
        <stp>KIAH FDH2208197_00Z-GEFS</stp>
        <stp>10 meter wind speed</stp>
        <tr r="Q9" s="1"/>
      </tp>
      <tp>
        <v>2.04</v>
        <stp/>
        <stp>KIAH FDH2208297_00Z-GEFS</stp>
        <stp>10 meter wind speed</stp>
        <tr r="Q249" s="1"/>
      </tp>
      <tp>
        <v>2.19</v>
        <stp/>
        <stp>KIAH FDH2208294_00Z-GEFS</stp>
        <stp>10 meter wind speed</stp>
        <tr r="Q246" s="1"/>
      </tp>
      <tp>
        <v>2.09</v>
        <stp/>
        <stp>KIAH FDH2208295_00Z-GEFS</stp>
        <stp>10 meter wind speed</stp>
        <tr r="Q247" s="1"/>
      </tp>
      <tp>
        <v>183.7</v>
        <stp/>
        <stp>KIAH FDH22081924_00Z-GEFS</stp>
        <stp>10 meter wind direction</stp>
        <tr r="P26" s="1"/>
      </tp>
      <tp>
        <v>157.69999999999999</v>
        <stp/>
        <stp>KIAH FDH22082824_00Z-GEFS</stp>
        <stp>10 meter wind direction</stp>
        <tr r="P242" s="1"/>
      </tp>
      <tp>
        <v>145.9</v>
        <stp/>
        <stp>KIAH FDH22082924_00Z-GEFS</stp>
        <stp>10 meter wind direction</stp>
        <tr r="P266" s="1"/>
      </tp>
      <tp>
        <v>159.5</v>
        <stp/>
        <stp>KIAH FDH22082624_00Z-GEFS</stp>
        <stp>10 meter wind direction</stp>
        <tr r="P194" s="1"/>
      </tp>
      <tp>
        <v>157.1</v>
        <stp/>
        <stp>KIAH FDH22082724_00Z-GEFS</stp>
        <stp>10 meter wind direction</stp>
        <tr r="P218" s="1"/>
      </tp>
      <tp>
        <v>122.8</v>
        <stp/>
        <stp>KIAH FDH22082424_00Z-GEFS</stp>
        <stp>10 meter wind direction</stp>
        <tr r="P146" s="1"/>
      </tp>
      <tp>
        <v>136.5</v>
        <stp/>
        <stp>KIAH FDH22082524_00Z-GEFS</stp>
        <stp>10 meter wind direction</stp>
        <tr r="P170" s="1"/>
      </tp>
      <tp>
        <v>142.19999999999999</v>
        <stp/>
        <stp>KIAH FDH22082224_00Z-GEFS</stp>
        <stp>10 meter wind direction</stp>
        <tr r="P98" s="1"/>
      </tp>
      <tp>
        <v>125</v>
        <stp/>
        <stp>KIAH FDH22082324_00Z-GEFS</stp>
        <stp>10 meter wind direction</stp>
        <tr r="P122" s="1"/>
      </tp>
      <tp>
        <v>168.5</v>
        <stp/>
        <stp>KIAH FDH22082024_00Z-GEFS</stp>
        <stp>10 meter wind direction</stp>
        <tr r="P50" s="1"/>
      </tp>
      <tp>
        <v>165.9</v>
        <stp/>
        <stp>KIAH FDH22082124_00Z-GEFS</stp>
        <stp>10 meter wind direction</stp>
        <tr r="P74" s="1"/>
      </tp>
      <tp>
        <v>139.69999999999999</v>
        <stp/>
        <stp>KIAH FDH22083024_00Z-GEFS</stp>
        <stp>10 meter wind direction</stp>
        <tr r="P290" s="1"/>
      </tp>
      <tp>
        <v>143.80000000000001</v>
        <stp/>
        <stp>KIAH FDH22083124_00Z-GEFS</stp>
        <stp>10 meter wind direction</stp>
        <tr r="P314" s="1"/>
      </tp>
      <tp>
        <v>136.4</v>
        <stp/>
        <stp>KIAH FDH22090224_00Z-GEFS</stp>
        <stp>10 meter wind direction</stp>
        <tr r="P362" s="1"/>
      </tp>
      <tp t="s">
        <v/>
        <stp/>
        <stp>KIAH FDH22090324_00Z-GEFS</stp>
        <stp>10 meter wind direction</stp>
        <tr r="P386" s="1"/>
      </tp>
      <tp>
        <v>135</v>
        <stp/>
        <stp>KIAH FDH22090124_00Z-GEFS</stp>
        <stp>10 meter wind direction</stp>
        <tr r="P338" s="1"/>
      </tp>
      <tp>
        <v>123</v>
        <stp/>
        <stp>KIAH FDH22090221_00Z-GEFS</stp>
        <stp>10 meter wind direction</stp>
        <tr r="P359" s="1"/>
      </tp>
      <tp t="s">
        <v/>
        <stp/>
        <stp>KIAH FDH22090321_00Z-GEFS</stp>
        <stp>10 meter wind direction</stp>
        <tr r="P383" s="1"/>
      </tp>
      <tp>
        <v>118</v>
        <stp/>
        <stp>KIAH FDH22090121_00Z-GEFS</stp>
        <stp>10 meter wind direction</stp>
        <tr r="P335" s="1"/>
      </tp>
      <tp>
        <v>181.1</v>
        <stp/>
        <stp>KIAH FDH22081920_00Z-GEFS</stp>
        <stp>10 meter wind direction</stp>
        <tr r="P22" s="1"/>
      </tp>
      <tp>
        <v>151.1</v>
        <stp/>
        <stp>KIAH FDH22082820_00Z-GEFS</stp>
        <stp>10 meter wind direction</stp>
        <tr r="P238" s="1"/>
      </tp>
      <tp>
        <v>131.80000000000001</v>
        <stp/>
        <stp>KIAH FDH22082920_00Z-GEFS</stp>
        <stp>10 meter wind direction</stp>
        <tr r="P262" s="1"/>
      </tp>
      <tp>
        <v>142</v>
        <stp/>
        <stp>KIAH FDH22082620_00Z-GEFS</stp>
        <stp>10 meter wind direction</stp>
        <tr r="P190" s="1"/>
      </tp>
      <tp>
        <v>139.1</v>
        <stp/>
        <stp>KIAH FDH22082720_00Z-GEFS</stp>
        <stp>10 meter wind direction</stp>
        <tr r="P214" s="1"/>
      </tp>
      <tp>
        <v>122.9</v>
        <stp/>
        <stp>KIAH FDH22082420_00Z-GEFS</stp>
        <stp>10 meter wind direction</stp>
        <tr r="P142" s="1"/>
      </tp>
      <tp>
        <v>138.5</v>
        <stp/>
        <stp>KIAH FDH22082520_00Z-GEFS</stp>
        <stp>10 meter wind direction</stp>
        <tr r="P166" s="1"/>
      </tp>
      <tp>
        <v>131.5</v>
        <stp/>
        <stp>KIAH FDH22082220_00Z-GEFS</stp>
        <stp>10 meter wind direction</stp>
        <tr r="P94" s="1"/>
      </tp>
      <tp>
        <v>131</v>
        <stp/>
        <stp>KIAH FDH22082320_00Z-GEFS</stp>
        <stp>10 meter wind direction</stp>
        <tr r="P118" s="1"/>
      </tp>
      <tp>
        <v>165.2</v>
        <stp/>
        <stp>KIAH FDH22082020_00Z-GEFS</stp>
        <stp>10 meter wind direction</stp>
        <tr r="P46" s="1"/>
      </tp>
      <tp>
        <v>157.80000000000001</v>
        <stp/>
        <stp>KIAH FDH22082120_00Z-GEFS</stp>
        <stp>10 meter wind direction</stp>
        <tr r="P70" s="1"/>
      </tp>
      <tp>
        <v>118.6</v>
        <stp/>
        <stp>KIAH FDH22083020_00Z-GEFS</stp>
        <stp>10 meter wind direction</stp>
        <tr r="P286" s="1"/>
      </tp>
      <tp>
        <v>135.30000000000001</v>
        <stp/>
        <stp>KIAH FDH22083120_00Z-GEFS</stp>
        <stp>10 meter wind direction</stp>
        <tr r="P310" s="1"/>
      </tp>
      <tp>
        <v>122.8</v>
        <stp/>
        <stp>KIAH FDH22090220_00Z-GEFS</stp>
        <stp>10 meter wind direction</stp>
        <tr r="P358" s="1"/>
      </tp>
      <tp t="s">
        <v/>
        <stp/>
        <stp>KIAH FDH22090320_00Z-GEFS</stp>
        <stp>10 meter wind direction</stp>
        <tr r="P382" s="1"/>
      </tp>
      <tp>
        <v>115.4</v>
        <stp/>
        <stp>KIAH FDH22090120_00Z-GEFS</stp>
        <stp>10 meter wind direction</stp>
        <tr r="P334" s="1"/>
      </tp>
      <tp>
        <v>180.8</v>
        <stp/>
        <stp>KIAH FDH22081921_00Z-GEFS</stp>
        <stp>10 meter wind direction</stp>
        <tr r="P23" s="1"/>
      </tp>
      <tp>
        <v>146</v>
        <stp/>
        <stp>KIAH FDH22082821_00Z-GEFS</stp>
        <stp>10 meter wind direction</stp>
        <tr r="P239" s="1"/>
      </tp>
      <tp>
        <v>135.69999999999999</v>
        <stp/>
        <stp>KIAH FDH22082921_00Z-GEFS</stp>
        <stp>10 meter wind direction</stp>
        <tr r="P263" s="1"/>
      </tp>
      <tp>
        <v>145.5</v>
        <stp/>
        <stp>KIAH FDH22082621_00Z-GEFS</stp>
        <stp>10 meter wind direction</stp>
        <tr r="P191" s="1"/>
      </tp>
      <tp>
        <v>144.80000000000001</v>
        <stp/>
        <stp>KIAH FDH22082721_00Z-GEFS</stp>
        <stp>10 meter wind direction</stp>
        <tr r="P215" s="1"/>
      </tp>
      <tp>
        <v>121.2</v>
        <stp/>
        <stp>KIAH FDH22082421_00Z-GEFS</stp>
        <stp>10 meter wind direction</stp>
        <tr r="P143" s="1"/>
      </tp>
      <tp>
        <v>128.5</v>
        <stp/>
        <stp>KIAH FDH22082521_00Z-GEFS</stp>
        <stp>10 meter wind direction</stp>
        <tr r="P167" s="1"/>
      </tp>
      <tp>
        <v>135.4</v>
        <stp/>
        <stp>KIAH FDH22082221_00Z-GEFS</stp>
        <stp>10 meter wind direction</stp>
        <tr r="P95" s="1"/>
      </tp>
      <tp>
        <v>130.6</v>
        <stp/>
        <stp>KIAH FDH22082321_00Z-GEFS</stp>
        <stp>10 meter wind direction</stp>
        <tr r="P119" s="1"/>
      </tp>
      <tp>
        <v>165.8</v>
        <stp/>
        <stp>KIAH FDH22082021_00Z-GEFS</stp>
        <stp>10 meter wind direction</stp>
        <tr r="P47" s="1"/>
      </tp>
      <tp>
        <v>160.80000000000001</v>
        <stp/>
        <stp>KIAH FDH22082121_00Z-GEFS</stp>
        <stp>10 meter wind direction</stp>
        <tr r="P71" s="1"/>
      </tp>
      <tp>
        <v>122.6</v>
        <stp/>
        <stp>KIAH FDH22083021_00Z-GEFS</stp>
        <stp>10 meter wind direction</stp>
        <tr r="P287" s="1"/>
      </tp>
      <tp>
        <v>137.5</v>
        <stp/>
        <stp>KIAH FDH22083121_00Z-GEFS</stp>
        <stp>10 meter wind direction</stp>
        <tr r="P311" s="1"/>
      </tp>
      <tp>
        <v>131.30000000000001</v>
        <stp/>
        <stp>KIAH FDH22090223_00Z-GEFS</stp>
        <stp>10 meter wind direction</stp>
        <tr r="P361" s="1"/>
      </tp>
      <tp t="s">
        <v/>
        <stp/>
        <stp>KIAH FDH22090323_00Z-GEFS</stp>
        <stp>10 meter wind direction</stp>
        <tr r="P385" s="1"/>
      </tp>
      <tp t="s">
        <v/>
        <stp/>
        <stp>KIAH FDH22090123_00Z-GEFS</stp>
        <stp>10 meter wind direction</stp>
        <tr r="P337" s="1"/>
      </tp>
      <tp t="s">
        <v/>
        <stp/>
        <stp>KIAH FDH22081922_00Z-GEFS</stp>
        <stp>10 meter wind direction</stp>
        <tr r="P24" s="1"/>
      </tp>
      <tp t="s">
        <v/>
        <stp/>
        <stp>KIAH FDH22082822_00Z-GEFS</stp>
        <stp>10 meter wind direction</stp>
        <tr r="P240" s="1"/>
      </tp>
      <tp t="s">
        <v/>
        <stp/>
        <stp>KIAH FDH22082922_00Z-GEFS</stp>
        <stp>10 meter wind direction</stp>
        <tr r="P264" s="1"/>
      </tp>
      <tp t="s">
        <v/>
        <stp/>
        <stp>KIAH FDH22082622_00Z-GEFS</stp>
        <stp>10 meter wind direction</stp>
        <tr r="P192" s="1"/>
      </tp>
      <tp t="s">
        <v/>
        <stp/>
        <stp>KIAH FDH22082722_00Z-GEFS</stp>
        <stp>10 meter wind direction</stp>
        <tr r="P216" s="1"/>
      </tp>
      <tp t="s">
        <v/>
        <stp/>
        <stp>KIAH FDH22082422_00Z-GEFS</stp>
        <stp>10 meter wind direction</stp>
        <tr r="P144" s="1"/>
      </tp>
      <tp t="s">
        <v/>
        <stp/>
        <stp>KIAH FDH22082522_00Z-GEFS</stp>
        <stp>10 meter wind direction</stp>
        <tr r="P168" s="1"/>
      </tp>
      <tp t="s">
        <v/>
        <stp/>
        <stp>KIAH FDH22082222_00Z-GEFS</stp>
        <stp>10 meter wind direction</stp>
        <tr r="P96" s="1"/>
      </tp>
      <tp t="s">
        <v/>
        <stp/>
        <stp>KIAH FDH22082322_00Z-GEFS</stp>
        <stp>10 meter wind direction</stp>
        <tr r="P120" s="1"/>
      </tp>
      <tp t="s">
        <v/>
        <stp/>
        <stp>KIAH FDH22082022_00Z-GEFS</stp>
        <stp>10 meter wind direction</stp>
        <tr r="P48" s="1"/>
      </tp>
      <tp t="s">
        <v/>
        <stp/>
        <stp>KIAH FDH22082122_00Z-GEFS</stp>
        <stp>10 meter wind direction</stp>
        <tr r="P72" s="1"/>
      </tp>
      <tp t="s">
        <v/>
        <stp/>
        <stp>KIAH FDH22083022_00Z-GEFS</stp>
        <stp>10 meter wind direction</stp>
        <tr r="P288" s="1"/>
      </tp>
      <tp t="s">
        <v/>
        <stp/>
        <stp>KIAH FDH22083122_00Z-GEFS</stp>
        <stp>10 meter wind direction</stp>
        <tr r="P312" s="1"/>
      </tp>
      <tp t="s">
        <v/>
        <stp/>
        <stp>KIAH FDH22090222_00Z-GEFS</stp>
        <stp>10 meter wind direction</stp>
        <tr r="P360" s="1"/>
      </tp>
      <tp t="s">
        <v/>
        <stp/>
        <stp>KIAH FDH22090322_00Z-GEFS</stp>
        <stp>10 meter wind direction</stp>
        <tr r="P384" s="1"/>
      </tp>
      <tp t="s">
        <v/>
        <stp/>
        <stp>KIAH FDH22090122_00Z-GEFS</stp>
        <stp>10 meter wind direction</stp>
        <tr r="P336" s="1"/>
      </tp>
      <tp t="s">
        <v/>
        <stp/>
        <stp>KIAH FDH22081923_00Z-GEFS</stp>
        <stp>10 meter wind direction</stp>
        <tr r="P25" s="1"/>
      </tp>
      <tp t="s">
        <v/>
        <stp/>
        <stp>KIAH FDH22082823_00Z-GEFS</stp>
        <stp>10 meter wind direction</stp>
        <tr r="P241" s="1"/>
      </tp>
      <tp>
        <v>142.4</v>
        <stp/>
        <stp>KIAH FDH22082923_00Z-GEFS</stp>
        <stp>10 meter wind direction</stp>
        <tr r="P265" s="1"/>
      </tp>
      <tp>
        <v>155.4</v>
        <stp/>
        <stp>KIAH FDH22082623_00Z-GEFS</stp>
        <stp>10 meter wind direction</stp>
        <tr r="P193" s="1"/>
      </tp>
      <tp>
        <v>153.19999999999999</v>
        <stp/>
        <stp>KIAH FDH22082723_00Z-GEFS</stp>
        <stp>10 meter wind direction</stp>
        <tr r="P217" s="1"/>
      </tp>
      <tp>
        <v>121.8</v>
        <stp/>
        <stp>KIAH FDH22082423_00Z-GEFS</stp>
        <stp>10 meter wind direction</stp>
        <tr r="P145" s="1"/>
      </tp>
      <tp>
        <v>132.30000000000001</v>
        <stp/>
        <stp>KIAH FDH22082523_00Z-GEFS</stp>
        <stp>10 meter wind direction</stp>
        <tr r="P169" s="1"/>
      </tp>
      <tp>
        <v>140.5</v>
        <stp/>
        <stp>KIAH FDH22082223_00Z-GEFS</stp>
        <stp>10 meter wind direction</stp>
        <tr r="P97" s="1"/>
      </tp>
      <tp>
        <v>128.5</v>
        <stp/>
        <stp>KIAH FDH22082323_00Z-GEFS</stp>
        <stp>10 meter wind direction</stp>
        <tr r="P121" s="1"/>
      </tp>
      <tp>
        <v>167.3</v>
        <stp/>
        <stp>KIAH FDH22082023_00Z-GEFS</stp>
        <stp>10 meter wind direction</stp>
        <tr r="P49" s="1"/>
      </tp>
      <tp t="s">
        <v/>
        <stp/>
        <stp>KIAH FDH22082123_00Z-GEFS</stp>
        <stp>10 meter wind direction</stp>
        <tr r="P73" s="1"/>
      </tp>
      <tp t="s">
        <v/>
        <stp/>
        <stp>KIAH FDH22083023_00Z-GEFS</stp>
        <stp>10 meter wind direction</stp>
        <tr r="P289" s="1"/>
      </tp>
      <tp t="s">
        <v/>
        <stp/>
        <stp>KIAH FDH22083123_00Z-GEFS</stp>
        <stp>10 meter wind direction</stp>
        <tr r="P313" s="1"/>
      </tp>
      <tp t="s">
        <v/>
        <stp/>
        <stp>KIAH FDH22090219_00Z-GEFS</stp>
        <stp>10 meter wind direction</stp>
        <tr r="P357" s="1"/>
      </tp>
      <tp t="s">
        <v/>
        <stp/>
        <stp>KIAH FDH22090319_00Z-GEFS</stp>
        <stp>10 meter wind direction</stp>
        <tr r="P381" s="1"/>
      </tp>
      <tp t="s">
        <v/>
        <stp/>
        <stp>KIAH FDH22090119_00Z-GEFS</stp>
        <stp>10 meter wind direction</stp>
        <tr r="P333" s="1"/>
      </tp>
      <tp t="s">
        <v/>
        <stp/>
        <stp>KIAH FDH22081918_00Z-GEFS</stp>
        <stp>10 meter wind direction</stp>
        <tr r="P20" s="1"/>
      </tp>
      <tp t="s">
        <v/>
        <stp/>
        <stp>KIAH FDH22082818_00Z-GEFS</stp>
        <stp>10 meter wind direction</stp>
        <tr r="P236" s="1"/>
      </tp>
      <tp t="s">
        <v/>
        <stp/>
        <stp>KIAH FDH22082918_00Z-GEFS</stp>
        <stp>10 meter wind direction</stp>
        <tr r="P260" s="1"/>
      </tp>
      <tp t="s">
        <v/>
        <stp/>
        <stp>KIAH FDH22082618_00Z-GEFS</stp>
        <stp>10 meter wind direction</stp>
        <tr r="P188" s="1"/>
      </tp>
      <tp t="s">
        <v/>
        <stp/>
        <stp>KIAH FDH22082718_00Z-GEFS</stp>
        <stp>10 meter wind direction</stp>
        <tr r="P212" s="1"/>
      </tp>
      <tp t="s">
        <v/>
        <stp/>
        <stp>KIAH FDH22082418_00Z-GEFS</stp>
        <stp>10 meter wind direction</stp>
        <tr r="P140" s="1"/>
      </tp>
      <tp t="s">
        <v/>
        <stp/>
        <stp>KIAH FDH22082518_00Z-GEFS</stp>
        <stp>10 meter wind direction</stp>
        <tr r="P164" s="1"/>
      </tp>
      <tp t="s">
        <v/>
        <stp/>
        <stp>KIAH FDH22082218_00Z-GEFS</stp>
        <stp>10 meter wind direction</stp>
        <tr r="P92" s="1"/>
      </tp>
      <tp t="s">
        <v/>
        <stp/>
        <stp>KIAH FDH22082318_00Z-GEFS</stp>
        <stp>10 meter wind direction</stp>
        <tr r="P116" s="1"/>
      </tp>
      <tp t="s">
        <v/>
        <stp/>
        <stp>KIAH FDH22082018_00Z-GEFS</stp>
        <stp>10 meter wind direction</stp>
        <tr r="P44" s="1"/>
      </tp>
      <tp t="s">
        <v/>
        <stp/>
        <stp>KIAH FDH22082118_00Z-GEFS</stp>
        <stp>10 meter wind direction</stp>
        <tr r="P68" s="1"/>
      </tp>
      <tp t="s">
        <v/>
        <stp/>
        <stp>KIAH FDH22083018_00Z-GEFS</stp>
        <stp>10 meter wind direction</stp>
        <tr r="P284" s="1"/>
      </tp>
      <tp t="s">
        <v/>
        <stp/>
        <stp>KIAH FDH22083118_00Z-GEFS</stp>
        <stp>10 meter wind direction</stp>
        <tr r="P308" s="1"/>
      </tp>
      <tp t="s">
        <v/>
        <stp/>
        <stp>KIAH FDH22090218_00Z-GEFS</stp>
        <stp>10 meter wind direction</stp>
        <tr r="P356" s="1"/>
      </tp>
      <tp t="s">
        <v/>
        <stp/>
        <stp>KIAH FDH22090318_00Z-GEFS</stp>
        <stp>10 meter wind direction</stp>
        <tr r="P380" s="1"/>
      </tp>
      <tp t="s">
        <v/>
        <stp/>
        <stp>KIAH FDH22090118_00Z-GEFS</stp>
        <stp>10 meter wind direction</stp>
        <tr r="P332" s="1"/>
      </tp>
      <tp t="s">
        <v/>
        <stp/>
        <stp>KIAH FDH22081919_00Z-GEFS</stp>
        <stp>10 meter wind direction</stp>
        <tr r="P21" s="1"/>
      </tp>
      <tp t="s">
        <v/>
        <stp/>
        <stp>KIAH FDH22082819_00Z-GEFS</stp>
        <stp>10 meter wind direction</stp>
        <tr r="P237" s="1"/>
      </tp>
      <tp t="s">
        <v/>
        <stp/>
        <stp>KIAH FDH22082919_00Z-GEFS</stp>
        <stp>10 meter wind direction</stp>
        <tr r="P261" s="1"/>
      </tp>
      <tp t="s">
        <v/>
        <stp/>
        <stp>KIAH FDH22082619_00Z-GEFS</stp>
        <stp>10 meter wind direction</stp>
        <tr r="P189" s="1"/>
      </tp>
      <tp t="s">
        <v/>
        <stp/>
        <stp>KIAH FDH22082719_00Z-GEFS</stp>
        <stp>10 meter wind direction</stp>
        <tr r="P213" s="1"/>
      </tp>
      <tp t="s">
        <v/>
        <stp/>
        <stp>KIAH FDH22082419_00Z-GEFS</stp>
        <stp>10 meter wind direction</stp>
        <tr r="P141" s="1"/>
      </tp>
      <tp t="s">
        <v/>
        <stp/>
        <stp>KIAH FDH22082519_00Z-GEFS</stp>
        <stp>10 meter wind direction</stp>
        <tr r="P165" s="1"/>
      </tp>
      <tp t="s">
        <v/>
        <stp/>
        <stp>KIAH FDH22082219_00Z-GEFS</stp>
        <stp>10 meter wind direction</stp>
        <tr r="P93" s="1"/>
      </tp>
      <tp t="s">
        <v/>
        <stp/>
        <stp>KIAH FDH22082319_00Z-GEFS</stp>
        <stp>10 meter wind direction</stp>
        <tr r="P117" s="1"/>
      </tp>
      <tp t="s">
        <v/>
        <stp/>
        <stp>KIAH FDH22082019_00Z-GEFS</stp>
        <stp>10 meter wind direction</stp>
        <tr r="P45" s="1"/>
      </tp>
      <tp t="s">
        <v/>
        <stp/>
        <stp>KIAH FDH22082119_00Z-GEFS</stp>
        <stp>10 meter wind direction</stp>
        <tr r="P69" s="1"/>
      </tp>
      <tp t="s">
        <v/>
        <stp/>
        <stp>KIAH FDH22083019_00Z-GEFS</stp>
        <stp>10 meter wind direction</stp>
        <tr r="P285" s="1"/>
      </tp>
      <tp t="s">
        <v/>
        <stp/>
        <stp>KIAH FDH22083119_00Z-GEFS</stp>
        <stp>10 meter wind direction</stp>
        <tr r="P309" s="1"/>
      </tp>
      <tp t="s">
        <v/>
        <stp/>
        <stp>KIAH FDH22090215_00Z-GEFS</stp>
        <stp>10 meter wind direction</stp>
        <tr r="P353" s="1"/>
      </tp>
      <tp t="s">
        <v/>
        <stp/>
        <stp>KIAH FDH22090315_00Z-GEFS</stp>
        <stp>10 meter wind direction</stp>
        <tr r="P377" s="1"/>
      </tp>
      <tp t="s">
        <v/>
        <stp/>
        <stp>KIAH FDH22090115_00Z-GEFS</stp>
        <stp>10 meter wind direction</stp>
        <tr r="P329" s="1"/>
      </tp>
      <tp t="s">
        <v/>
        <stp/>
        <stp>KIAH FDH22081914_00Z-GEFS</stp>
        <stp>10 meter wind direction</stp>
        <tr r="P16" s="1"/>
      </tp>
      <tp t="s">
        <v/>
        <stp/>
        <stp>KIAH FDH22082814_00Z-GEFS</stp>
        <stp>10 meter wind direction</stp>
        <tr r="P232" s="1"/>
      </tp>
      <tp t="s">
        <v/>
        <stp/>
        <stp>KIAH FDH22082914_00Z-GEFS</stp>
        <stp>10 meter wind direction</stp>
        <tr r="P256" s="1"/>
      </tp>
      <tp t="s">
        <v/>
        <stp/>
        <stp>KIAH FDH22082614_00Z-GEFS</stp>
        <stp>10 meter wind direction</stp>
        <tr r="P184" s="1"/>
      </tp>
      <tp t="s">
        <v/>
        <stp/>
        <stp>KIAH FDH22082714_00Z-GEFS</stp>
        <stp>10 meter wind direction</stp>
        <tr r="P208" s="1"/>
      </tp>
      <tp t="s">
        <v/>
        <stp/>
        <stp>KIAH FDH22082414_00Z-GEFS</stp>
        <stp>10 meter wind direction</stp>
        <tr r="P136" s="1"/>
      </tp>
      <tp t="s">
        <v/>
        <stp/>
        <stp>KIAH FDH22082514_00Z-GEFS</stp>
        <stp>10 meter wind direction</stp>
        <tr r="P160" s="1"/>
      </tp>
      <tp t="s">
        <v/>
        <stp/>
        <stp>KIAH FDH22082214_00Z-GEFS</stp>
        <stp>10 meter wind direction</stp>
        <tr r="P88" s="1"/>
      </tp>
      <tp t="s">
        <v/>
        <stp/>
        <stp>KIAH FDH22082314_00Z-GEFS</stp>
        <stp>10 meter wind direction</stp>
        <tr r="P112" s="1"/>
      </tp>
      <tp t="s">
        <v/>
        <stp/>
        <stp>KIAH FDH22082014_00Z-GEFS</stp>
        <stp>10 meter wind direction</stp>
        <tr r="P40" s="1"/>
      </tp>
      <tp t="s">
        <v/>
        <stp/>
        <stp>KIAH FDH22082114_00Z-GEFS</stp>
        <stp>10 meter wind direction</stp>
        <tr r="P64" s="1"/>
      </tp>
      <tp t="s">
        <v/>
        <stp/>
        <stp>KIAH FDH22083014_00Z-GEFS</stp>
        <stp>10 meter wind direction</stp>
        <tr r="P280" s="1"/>
      </tp>
      <tp t="s">
        <v/>
        <stp/>
        <stp>KIAH FDH22083114_00Z-GEFS</stp>
        <stp>10 meter wind direction</stp>
        <tr r="P304" s="1"/>
      </tp>
      <tp t="s">
        <v/>
        <stp/>
        <stp>KIAH FDH22090214_00Z-GEFS</stp>
        <stp>10 meter wind direction</stp>
        <tr r="P352" s="1"/>
      </tp>
      <tp t="s">
        <v/>
        <stp/>
        <stp>KIAH FDH22090314_00Z-GEFS</stp>
        <stp>10 meter wind direction</stp>
        <tr r="P376" s="1"/>
      </tp>
      <tp t="s">
        <v/>
        <stp/>
        <stp>KIAH FDH22090114_00Z-GEFS</stp>
        <stp>10 meter wind direction</stp>
        <tr r="P328" s="1"/>
      </tp>
      <tp t="s">
        <v/>
        <stp/>
        <stp>KIAH FDH22081915_00Z-GEFS</stp>
        <stp>10 meter wind direction</stp>
        <tr r="P17" s="1"/>
      </tp>
      <tp t="s">
        <v/>
        <stp/>
        <stp>KIAH FDH22082815_00Z-GEFS</stp>
        <stp>10 meter wind direction</stp>
        <tr r="P233" s="1"/>
      </tp>
      <tp t="s">
        <v/>
        <stp/>
        <stp>KIAH FDH22082915_00Z-GEFS</stp>
        <stp>10 meter wind direction</stp>
        <tr r="P257" s="1"/>
      </tp>
      <tp t="s">
        <v/>
        <stp/>
        <stp>KIAH FDH22082615_00Z-GEFS</stp>
        <stp>10 meter wind direction</stp>
        <tr r="P185" s="1"/>
      </tp>
      <tp t="s">
        <v/>
        <stp/>
        <stp>KIAH FDH22082715_00Z-GEFS</stp>
        <stp>10 meter wind direction</stp>
        <tr r="P209" s="1"/>
      </tp>
      <tp t="s">
        <v/>
        <stp/>
        <stp>KIAH FDH22082415_00Z-GEFS</stp>
        <stp>10 meter wind direction</stp>
        <tr r="P137" s="1"/>
      </tp>
      <tp t="s">
        <v/>
        <stp/>
        <stp>KIAH FDH22082515_00Z-GEFS</stp>
        <stp>10 meter wind direction</stp>
        <tr r="P161" s="1"/>
      </tp>
      <tp t="s">
        <v/>
        <stp/>
        <stp>KIAH FDH22082215_00Z-GEFS</stp>
        <stp>10 meter wind direction</stp>
        <tr r="P89" s="1"/>
      </tp>
      <tp t="s">
        <v/>
        <stp/>
        <stp>KIAH FDH22082315_00Z-GEFS</stp>
        <stp>10 meter wind direction</stp>
        <tr r="P113" s="1"/>
      </tp>
      <tp t="s">
        <v/>
        <stp/>
        <stp>KIAH FDH22082015_00Z-GEFS</stp>
        <stp>10 meter wind direction</stp>
        <tr r="P41" s="1"/>
      </tp>
      <tp t="s">
        <v/>
        <stp/>
        <stp>KIAH FDH22082115_00Z-GEFS</stp>
        <stp>10 meter wind direction</stp>
        <tr r="P65" s="1"/>
      </tp>
      <tp t="s">
        <v/>
        <stp/>
        <stp>KIAH FDH22083015_00Z-GEFS</stp>
        <stp>10 meter wind direction</stp>
        <tr r="P281" s="1"/>
      </tp>
      <tp t="s">
        <v/>
        <stp/>
        <stp>KIAH FDH22083115_00Z-GEFS</stp>
        <stp>10 meter wind direction</stp>
        <tr r="P305" s="1"/>
      </tp>
      <tp t="s">
        <v/>
        <stp/>
        <stp>KIAH FDH22090217_00Z-GEFS</stp>
        <stp>10 meter wind direction</stp>
        <tr r="P355" s="1"/>
      </tp>
      <tp t="s">
        <v/>
        <stp/>
        <stp>KIAH FDH22090317_00Z-GEFS</stp>
        <stp>10 meter wind direction</stp>
        <tr r="P379" s="1"/>
      </tp>
      <tp t="s">
        <v/>
        <stp/>
        <stp>KIAH FDH22090117_00Z-GEFS</stp>
        <stp>10 meter wind direction</stp>
        <tr r="P331" s="1"/>
      </tp>
      <tp t="s">
        <v/>
        <stp/>
        <stp>KIAH FDH22081916_00Z-GEFS</stp>
        <stp>10 meter wind direction</stp>
        <tr r="P18" s="1"/>
      </tp>
      <tp t="s">
        <v/>
        <stp/>
        <stp>KIAH FDH22082816_00Z-GEFS</stp>
        <stp>10 meter wind direction</stp>
        <tr r="P234" s="1"/>
      </tp>
      <tp t="s">
        <v/>
        <stp/>
        <stp>KIAH FDH22082916_00Z-GEFS</stp>
        <stp>10 meter wind direction</stp>
        <tr r="P258" s="1"/>
      </tp>
      <tp t="s">
        <v/>
        <stp/>
        <stp>KIAH FDH22082616_00Z-GEFS</stp>
        <stp>10 meter wind direction</stp>
        <tr r="P186" s="1"/>
      </tp>
      <tp t="s">
        <v/>
        <stp/>
        <stp>KIAH FDH22082716_00Z-GEFS</stp>
        <stp>10 meter wind direction</stp>
        <tr r="P210" s="1"/>
      </tp>
      <tp t="s">
        <v/>
        <stp/>
        <stp>KIAH FDH22082416_00Z-GEFS</stp>
        <stp>10 meter wind direction</stp>
        <tr r="P138" s="1"/>
      </tp>
      <tp t="s">
        <v/>
        <stp/>
        <stp>KIAH FDH22082516_00Z-GEFS</stp>
        <stp>10 meter wind direction</stp>
        <tr r="P162" s="1"/>
      </tp>
      <tp t="s">
        <v/>
        <stp/>
        <stp>KIAH FDH22082216_00Z-GEFS</stp>
        <stp>10 meter wind direction</stp>
        <tr r="P90" s="1"/>
      </tp>
      <tp t="s">
        <v/>
        <stp/>
        <stp>KIAH FDH22082316_00Z-GEFS</stp>
        <stp>10 meter wind direction</stp>
        <tr r="P114" s="1"/>
      </tp>
      <tp t="s">
        <v/>
        <stp/>
        <stp>KIAH FDH22082016_00Z-GEFS</stp>
        <stp>10 meter wind direction</stp>
        <tr r="P42" s="1"/>
      </tp>
      <tp t="s">
        <v/>
        <stp/>
        <stp>KIAH FDH22082116_00Z-GEFS</stp>
        <stp>10 meter wind direction</stp>
        <tr r="P66" s="1"/>
      </tp>
      <tp t="s">
        <v/>
        <stp/>
        <stp>KIAH FDH22083016_00Z-GEFS</stp>
        <stp>10 meter wind direction</stp>
        <tr r="P282" s="1"/>
      </tp>
      <tp t="s">
        <v/>
        <stp/>
        <stp>KIAH FDH22083116_00Z-GEFS</stp>
        <stp>10 meter wind direction</stp>
        <tr r="P306" s="1"/>
      </tp>
      <tp t="s">
        <v/>
        <stp/>
        <stp>KIAH FDH22090216_00Z-GEFS</stp>
        <stp>10 meter wind direction</stp>
        <tr r="P354" s="1"/>
      </tp>
      <tp t="s">
        <v/>
        <stp/>
        <stp>KIAH FDH22090316_00Z-GEFS</stp>
        <stp>10 meter wind direction</stp>
        <tr r="P378" s="1"/>
      </tp>
      <tp t="s">
        <v/>
        <stp/>
        <stp>KIAH FDH22090116_00Z-GEFS</stp>
        <stp>10 meter wind direction</stp>
        <tr r="P330" s="1"/>
      </tp>
      <tp t="s">
        <v/>
        <stp/>
        <stp>KIAH FDH22081917_00Z-GEFS</stp>
        <stp>10 meter wind direction</stp>
        <tr r="P19" s="1"/>
      </tp>
      <tp t="s">
        <v/>
        <stp/>
        <stp>KIAH FDH22082817_00Z-GEFS</stp>
        <stp>10 meter wind direction</stp>
        <tr r="P235" s="1"/>
      </tp>
      <tp t="s">
        <v/>
        <stp/>
        <stp>KIAH FDH22082917_00Z-GEFS</stp>
        <stp>10 meter wind direction</stp>
        <tr r="P259" s="1"/>
      </tp>
      <tp t="s">
        <v/>
        <stp/>
        <stp>KIAH FDH22082617_00Z-GEFS</stp>
        <stp>10 meter wind direction</stp>
        <tr r="P187" s="1"/>
      </tp>
      <tp t="s">
        <v/>
        <stp/>
        <stp>KIAH FDH22082717_00Z-GEFS</stp>
        <stp>10 meter wind direction</stp>
        <tr r="P211" s="1"/>
      </tp>
      <tp t="s">
        <v/>
        <stp/>
        <stp>KIAH FDH22082417_00Z-GEFS</stp>
        <stp>10 meter wind direction</stp>
        <tr r="P139" s="1"/>
      </tp>
      <tp t="s">
        <v/>
        <stp/>
        <stp>KIAH FDH22082517_00Z-GEFS</stp>
        <stp>10 meter wind direction</stp>
        <tr r="P163" s="1"/>
      </tp>
      <tp t="s">
        <v/>
        <stp/>
        <stp>KIAH FDH22082217_00Z-GEFS</stp>
        <stp>10 meter wind direction</stp>
        <tr r="P91" s="1"/>
      </tp>
      <tp t="s">
        <v/>
        <stp/>
        <stp>KIAH FDH22082317_00Z-GEFS</stp>
        <stp>10 meter wind direction</stp>
        <tr r="P115" s="1"/>
      </tp>
      <tp t="s">
        <v/>
        <stp/>
        <stp>KIAH FDH22082017_00Z-GEFS</stp>
        <stp>10 meter wind direction</stp>
        <tr r="P43" s="1"/>
      </tp>
      <tp t="s">
        <v/>
        <stp/>
        <stp>KIAH FDH22082117_00Z-GEFS</stp>
        <stp>10 meter wind direction</stp>
        <tr r="P67" s="1"/>
      </tp>
      <tp t="s">
        <v/>
        <stp/>
        <stp>KIAH FDH22083017_00Z-GEFS</stp>
        <stp>10 meter wind direction</stp>
        <tr r="P283" s="1"/>
      </tp>
      <tp t="s">
        <v/>
        <stp/>
        <stp>KIAH FDH22083117_00Z-GEFS</stp>
        <stp>10 meter wind direction</stp>
        <tr r="P307" s="1"/>
      </tp>
      <tp t="s">
        <v/>
        <stp/>
        <stp>KIAH FDH22090211_00Z-GEFS</stp>
        <stp>10 meter wind direction</stp>
        <tr r="P349" s="1"/>
      </tp>
      <tp t="s">
        <v/>
        <stp/>
        <stp>KIAH FDH22090311_00Z-GEFS</stp>
        <stp>10 meter wind direction</stp>
        <tr r="P373" s="1"/>
      </tp>
      <tp t="s">
        <v/>
        <stp/>
        <stp>KIAH FDH22090111_00Z-GEFS</stp>
        <stp>10 meter wind direction</stp>
        <tr r="P325" s="1"/>
      </tp>
      <tp t="s">
        <v/>
        <stp/>
        <stp>KIAH FDH22081910_00Z-GEFS</stp>
        <stp>10 meter wind direction</stp>
        <tr r="P12" s="1"/>
      </tp>
      <tp t="s">
        <v/>
        <stp/>
        <stp>KIAH FDH22082810_00Z-GEFS</stp>
        <stp>10 meter wind direction</stp>
        <tr r="P228" s="1"/>
      </tp>
      <tp t="s">
        <v/>
        <stp/>
        <stp>KIAH FDH22082910_00Z-GEFS</stp>
        <stp>10 meter wind direction</stp>
        <tr r="P252" s="1"/>
      </tp>
      <tp t="s">
        <v/>
        <stp/>
        <stp>KIAH FDH22082610_00Z-GEFS</stp>
        <stp>10 meter wind direction</stp>
        <tr r="P180" s="1"/>
      </tp>
      <tp t="s">
        <v/>
        <stp/>
        <stp>KIAH FDH22082710_00Z-GEFS</stp>
        <stp>10 meter wind direction</stp>
        <tr r="P204" s="1"/>
      </tp>
      <tp t="s">
        <v/>
        <stp/>
        <stp>KIAH FDH22082410_00Z-GEFS</stp>
        <stp>10 meter wind direction</stp>
        <tr r="P132" s="1"/>
      </tp>
      <tp t="s">
        <v/>
        <stp/>
        <stp>KIAH FDH22082510_00Z-GEFS</stp>
        <stp>10 meter wind direction</stp>
        <tr r="P156" s="1"/>
      </tp>
      <tp t="s">
        <v/>
        <stp/>
        <stp>KIAH FDH22082210_00Z-GEFS</stp>
        <stp>10 meter wind direction</stp>
        <tr r="P84" s="1"/>
      </tp>
      <tp t="s">
        <v/>
        <stp/>
        <stp>KIAH FDH22082310_00Z-GEFS</stp>
        <stp>10 meter wind direction</stp>
        <tr r="P108" s="1"/>
      </tp>
      <tp t="s">
        <v/>
        <stp/>
        <stp>KIAH FDH22082010_00Z-GEFS</stp>
        <stp>10 meter wind direction</stp>
        <tr r="P36" s="1"/>
      </tp>
      <tp t="s">
        <v/>
        <stp/>
        <stp>KIAH FDH22082110_00Z-GEFS</stp>
        <stp>10 meter wind direction</stp>
        <tr r="P60" s="1"/>
      </tp>
      <tp t="s">
        <v/>
        <stp/>
        <stp>KIAH FDH22083010_00Z-GEFS</stp>
        <stp>10 meter wind direction</stp>
        <tr r="P276" s="1"/>
      </tp>
      <tp t="s">
        <v/>
        <stp/>
        <stp>KIAH FDH22083110_00Z-GEFS</stp>
        <stp>10 meter wind direction</stp>
        <tr r="P300" s="1"/>
      </tp>
      <tp t="s">
        <v/>
        <stp/>
        <stp>KIAH FDH22090210_00Z-GEFS</stp>
        <stp>10 meter wind direction</stp>
        <tr r="P348" s="1"/>
      </tp>
      <tp t="s">
        <v/>
        <stp/>
        <stp>KIAH FDH22090310_00Z-GEFS</stp>
        <stp>10 meter wind direction</stp>
        <tr r="P372" s="1"/>
      </tp>
      <tp t="s">
        <v/>
        <stp/>
        <stp>KIAH FDH22090110_00Z-GEFS</stp>
        <stp>10 meter wind direction</stp>
        <tr r="P324" s="1"/>
      </tp>
      <tp t="s">
        <v/>
        <stp/>
        <stp>KIAH FDH22081911_00Z-GEFS</stp>
        <stp>10 meter wind direction</stp>
        <tr r="P13" s="1"/>
      </tp>
      <tp t="s">
        <v/>
        <stp/>
        <stp>KIAH FDH22082811_00Z-GEFS</stp>
        <stp>10 meter wind direction</stp>
        <tr r="P229" s="1"/>
      </tp>
      <tp t="s">
        <v/>
        <stp/>
        <stp>KIAH FDH22082911_00Z-GEFS</stp>
        <stp>10 meter wind direction</stp>
        <tr r="P253" s="1"/>
      </tp>
      <tp t="s">
        <v/>
        <stp/>
        <stp>KIAH FDH22082611_00Z-GEFS</stp>
        <stp>10 meter wind direction</stp>
        <tr r="P181" s="1"/>
      </tp>
      <tp t="s">
        <v/>
        <stp/>
        <stp>KIAH FDH22082711_00Z-GEFS</stp>
        <stp>10 meter wind direction</stp>
        <tr r="P205" s="1"/>
      </tp>
      <tp t="s">
        <v/>
        <stp/>
        <stp>KIAH FDH22082411_00Z-GEFS</stp>
        <stp>10 meter wind direction</stp>
        <tr r="P133" s="1"/>
      </tp>
      <tp t="s">
        <v/>
        <stp/>
        <stp>KIAH FDH22082511_00Z-GEFS</stp>
        <stp>10 meter wind direction</stp>
        <tr r="P157" s="1"/>
      </tp>
      <tp t="s">
        <v/>
        <stp/>
        <stp>KIAH FDH22082211_00Z-GEFS</stp>
        <stp>10 meter wind direction</stp>
        <tr r="P85" s="1"/>
      </tp>
      <tp t="s">
        <v/>
        <stp/>
        <stp>KIAH FDH22082311_00Z-GEFS</stp>
        <stp>10 meter wind direction</stp>
        <tr r="P109" s="1"/>
      </tp>
      <tp t="s">
        <v/>
        <stp/>
        <stp>KIAH FDH22082011_00Z-GEFS</stp>
        <stp>10 meter wind direction</stp>
        <tr r="P37" s="1"/>
      </tp>
      <tp t="s">
        <v/>
        <stp/>
        <stp>KIAH FDH22082111_00Z-GEFS</stp>
        <stp>10 meter wind direction</stp>
        <tr r="P61" s="1"/>
      </tp>
      <tp t="s">
        <v/>
        <stp/>
        <stp>KIAH FDH22083011_00Z-GEFS</stp>
        <stp>10 meter wind direction</stp>
        <tr r="P277" s="1"/>
      </tp>
      <tp t="s">
        <v/>
        <stp/>
        <stp>KIAH FDH22083111_00Z-GEFS</stp>
        <stp>10 meter wind direction</stp>
        <tr r="P301" s="1"/>
      </tp>
      <tp t="s">
        <v/>
        <stp/>
        <stp>KIAH FDH22090213_00Z-GEFS</stp>
        <stp>10 meter wind direction</stp>
        <tr r="P351" s="1"/>
      </tp>
      <tp t="s">
        <v/>
        <stp/>
        <stp>KIAH FDH22090313_00Z-GEFS</stp>
        <stp>10 meter wind direction</stp>
        <tr r="P375" s="1"/>
      </tp>
      <tp t="s">
        <v/>
        <stp/>
        <stp>KIAH FDH22090113_00Z-GEFS</stp>
        <stp>10 meter wind direction</stp>
        <tr r="P327" s="1"/>
      </tp>
      <tp t="s">
        <v/>
        <stp/>
        <stp>KIAH FDH22081912_00Z-GEFS</stp>
        <stp>10 meter wind direction</stp>
        <tr r="P14" s="1"/>
      </tp>
      <tp t="s">
        <v/>
        <stp/>
        <stp>KIAH FDH22082812_00Z-GEFS</stp>
        <stp>10 meter wind direction</stp>
        <tr r="P230" s="1"/>
      </tp>
      <tp t="s">
        <v/>
        <stp/>
        <stp>KIAH FDH22082912_00Z-GEFS</stp>
        <stp>10 meter wind direction</stp>
        <tr r="P254" s="1"/>
      </tp>
      <tp t="s">
        <v/>
        <stp/>
        <stp>KIAH FDH22082612_00Z-GEFS</stp>
        <stp>10 meter wind direction</stp>
        <tr r="P182" s="1"/>
      </tp>
      <tp t="s">
        <v/>
        <stp/>
        <stp>KIAH FDH22082712_00Z-GEFS</stp>
        <stp>10 meter wind direction</stp>
        <tr r="P206" s="1"/>
      </tp>
      <tp t="s">
        <v/>
        <stp/>
        <stp>KIAH FDH22082412_00Z-GEFS</stp>
        <stp>10 meter wind direction</stp>
        <tr r="P134" s="1"/>
      </tp>
      <tp t="s">
        <v/>
        <stp/>
        <stp>KIAH FDH22082512_00Z-GEFS</stp>
        <stp>10 meter wind direction</stp>
        <tr r="P158" s="1"/>
      </tp>
      <tp t="s">
        <v/>
        <stp/>
        <stp>KIAH FDH22082212_00Z-GEFS</stp>
        <stp>10 meter wind direction</stp>
        <tr r="P86" s="1"/>
      </tp>
      <tp t="s">
        <v/>
        <stp/>
        <stp>KIAH FDH22082312_00Z-GEFS</stp>
        <stp>10 meter wind direction</stp>
        <tr r="P110" s="1"/>
      </tp>
      <tp t="s">
        <v/>
        <stp/>
        <stp>KIAH FDH22082012_00Z-GEFS</stp>
        <stp>10 meter wind direction</stp>
        <tr r="P38" s="1"/>
      </tp>
      <tp t="s">
        <v/>
        <stp/>
        <stp>KIAH FDH22082112_00Z-GEFS</stp>
        <stp>10 meter wind direction</stp>
        <tr r="P62" s="1"/>
      </tp>
      <tp t="s">
        <v/>
        <stp/>
        <stp>KIAH FDH22083012_00Z-GEFS</stp>
        <stp>10 meter wind direction</stp>
        <tr r="P278" s="1"/>
      </tp>
      <tp t="s">
        <v/>
        <stp/>
        <stp>KIAH FDH22083112_00Z-GEFS</stp>
        <stp>10 meter wind direction</stp>
        <tr r="P302" s="1"/>
      </tp>
      <tp t="s">
        <v/>
        <stp/>
        <stp>KIAH FDH22090212_00Z-GEFS</stp>
        <stp>10 meter wind direction</stp>
        <tr r="P350" s="1"/>
      </tp>
      <tp t="s">
        <v/>
        <stp/>
        <stp>KIAH FDH22090312_00Z-GEFS</stp>
        <stp>10 meter wind direction</stp>
        <tr r="P374" s="1"/>
      </tp>
      <tp t="s">
        <v/>
        <stp/>
        <stp>KIAH FDH22090112_00Z-GEFS</stp>
        <stp>10 meter wind direction</stp>
        <tr r="P326" s="1"/>
      </tp>
      <tp t="s">
        <v/>
        <stp/>
        <stp>KIAH FDH22081913_00Z-GEFS</stp>
        <stp>10 meter wind direction</stp>
        <tr r="P15" s="1"/>
      </tp>
      <tp t="s">
        <v/>
        <stp/>
        <stp>KIAH FDH22082813_00Z-GEFS</stp>
        <stp>10 meter wind direction</stp>
        <tr r="P231" s="1"/>
      </tp>
      <tp t="s">
        <v/>
        <stp/>
        <stp>KIAH FDH22082913_00Z-GEFS</stp>
        <stp>10 meter wind direction</stp>
        <tr r="P255" s="1"/>
      </tp>
      <tp t="s">
        <v/>
        <stp/>
        <stp>KIAH FDH22082613_00Z-GEFS</stp>
        <stp>10 meter wind direction</stp>
        <tr r="P183" s="1"/>
      </tp>
      <tp t="s">
        <v/>
        <stp/>
        <stp>KIAH FDH22082713_00Z-GEFS</stp>
        <stp>10 meter wind direction</stp>
        <tr r="P207" s="1"/>
      </tp>
      <tp t="s">
        <v/>
        <stp/>
        <stp>KIAH FDH22082413_00Z-GEFS</stp>
        <stp>10 meter wind direction</stp>
        <tr r="P135" s="1"/>
      </tp>
      <tp t="s">
        <v/>
        <stp/>
        <stp>KIAH FDH22082513_00Z-GEFS</stp>
        <stp>10 meter wind direction</stp>
        <tr r="P159" s="1"/>
      </tp>
      <tp t="s">
        <v/>
        <stp/>
        <stp>KIAH FDH22082213_00Z-GEFS</stp>
        <stp>10 meter wind direction</stp>
        <tr r="P87" s="1"/>
      </tp>
      <tp t="s">
        <v/>
        <stp/>
        <stp>KIAH FDH22082313_00Z-GEFS</stp>
        <stp>10 meter wind direction</stp>
        <tr r="P111" s="1"/>
      </tp>
      <tp t="s">
        <v/>
        <stp/>
        <stp>KIAH FDH22082013_00Z-GEFS</stp>
        <stp>10 meter wind direction</stp>
        <tr r="P39" s="1"/>
      </tp>
      <tp t="s">
        <v/>
        <stp/>
        <stp>KIAH FDH22082113_00Z-GEFS</stp>
        <stp>10 meter wind direction</stp>
        <tr r="P63" s="1"/>
      </tp>
      <tp t="s">
        <v/>
        <stp/>
        <stp>KIAH FDH22083013_00Z-GEFS</stp>
        <stp>10 meter wind direction</stp>
        <tr r="P279" s="1"/>
      </tp>
      <tp t="s">
        <v/>
        <stp/>
        <stp>KIAH FDH22083113_00Z-GEFS</stp>
        <stp>10 meter wind direction</stp>
        <tr r="P303" s="1"/>
      </tp>
      <tp t="s">
        <v/>
        <stp/>
        <stp>KIAH FDH22082019_00Z-GEFS</stp>
        <stp>TOTAL CLOUD COVER ENTIRE ATMOSPHERE</stp>
        <tr r="O45" s="1"/>
      </tp>
      <tp t="s">
        <v/>
        <stp/>
        <stp>KIAH FDH22082119_00Z-GEFS</stp>
        <stp>TOTAL CLOUD COVER ENTIRE ATMOSPHERE</stp>
        <tr r="O69" s="1"/>
      </tp>
      <tp t="s">
        <v/>
        <stp/>
        <stp>KIAH FDH22082219_00Z-GEFS</stp>
        <stp>TOTAL CLOUD COVER ENTIRE ATMOSPHERE</stp>
        <tr r="O93" s="1"/>
      </tp>
      <tp t="s">
        <v/>
        <stp/>
        <stp>KIAH FDH22082319_00Z-GEFS</stp>
        <stp>TOTAL CLOUD COVER ENTIRE ATMOSPHERE</stp>
        <tr r="O117" s="1"/>
      </tp>
      <tp t="s">
        <v/>
        <stp/>
        <stp>KIAH FDH22082419_00Z-GEFS</stp>
        <stp>TOTAL CLOUD COVER ENTIRE ATMOSPHERE</stp>
        <tr r="O141" s="1"/>
      </tp>
      <tp t="s">
        <v/>
        <stp/>
        <stp>KIAH FDH22082519_00Z-GEFS</stp>
        <stp>TOTAL CLOUD COVER ENTIRE ATMOSPHERE</stp>
        <tr r="O165" s="1"/>
      </tp>
      <tp t="s">
        <v/>
        <stp/>
        <stp>KIAH FDH22082619_00Z-GEFS</stp>
        <stp>TOTAL CLOUD COVER ENTIRE ATMOSPHERE</stp>
        <tr r="O189" s="1"/>
      </tp>
      <tp t="s">
        <v/>
        <stp/>
        <stp>KIAH FDH22082719_00Z-GEFS</stp>
        <stp>TOTAL CLOUD COVER ENTIRE ATMOSPHERE</stp>
        <tr r="O213" s="1"/>
      </tp>
      <tp t="s">
        <v/>
        <stp/>
        <stp>KIAH FDH22082819_00Z-GEFS</stp>
        <stp>TOTAL CLOUD COVER ENTIRE ATMOSPHERE</stp>
        <tr r="O237" s="1"/>
      </tp>
      <tp t="s">
        <v/>
        <stp/>
        <stp>KIAH FDH22082919_00Z-GEFS</stp>
        <stp>TOTAL CLOUD COVER ENTIRE ATMOSPHERE</stp>
        <tr r="O261" s="1"/>
      </tp>
      <tp t="s">
        <v/>
        <stp/>
        <stp>KIAH FDH22083019_00Z-GEFS</stp>
        <stp>TOTAL CLOUD COVER ENTIRE ATMOSPHERE</stp>
        <tr r="O285" s="1"/>
      </tp>
      <tp t="s">
        <v/>
        <stp/>
        <stp>KIAH FDH22083119_00Z-GEFS</stp>
        <stp>TOTAL CLOUD COVER ENTIRE ATMOSPHERE</stp>
        <tr r="O309" s="1"/>
      </tp>
      <tp t="s">
        <v/>
        <stp/>
        <stp>KIAH FDH22090118_00Z-GEFS</stp>
        <stp>TOTAL CLOUD COVER ENTIRE ATMOSPHERE</stp>
        <tr r="O332" s="1"/>
      </tp>
      <tp t="s">
        <v/>
        <stp/>
        <stp>KIAH FDH22090218_00Z-GEFS</stp>
        <stp>TOTAL CLOUD COVER ENTIRE ATMOSPHERE</stp>
        <tr r="O356" s="1"/>
      </tp>
      <tp t="s">
        <v/>
        <stp/>
        <stp>KIAH FDH22090318_00Z-GEFS</stp>
        <stp>TOTAL CLOUD COVER ENTIRE ATMOSPHERE</stp>
        <tr r="O380" s="1"/>
      </tp>
      <tp t="s">
        <v/>
        <stp/>
        <stp>KIAH FDH22081919_00Z-GEFS</stp>
        <stp>TOTAL CLOUD COVER ENTIRE ATMOSPHERE</stp>
        <tr r="O21" s="1"/>
      </tp>
      <tp t="s">
        <v/>
        <stp/>
        <stp>KIAH FDH22082018_00Z-GEFS</stp>
        <stp>TOTAL CLOUD COVER ENTIRE ATMOSPHERE</stp>
        <tr r="O44" s="1"/>
      </tp>
      <tp t="s">
        <v/>
        <stp/>
        <stp>KIAH FDH22082118_00Z-GEFS</stp>
        <stp>TOTAL CLOUD COVER ENTIRE ATMOSPHERE</stp>
        <tr r="O68" s="1"/>
      </tp>
      <tp t="s">
        <v/>
        <stp/>
        <stp>KIAH FDH22082218_00Z-GEFS</stp>
        <stp>TOTAL CLOUD COVER ENTIRE ATMOSPHERE</stp>
        <tr r="O92" s="1"/>
      </tp>
      <tp t="s">
        <v/>
        <stp/>
        <stp>KIAH FDH22082318_00Z-GEFS</stp>
        <stp>TOTAL CLOUD COVER ENTIRE ATMOSPHERE</stp>
        <tr r="O116" s="1"/>
      </tp>
      <tp t="s">
        <v/>
        <stp/>
        <stp>KIAH FDH22082418_00Z-GEFS</stp>
        <stp>TOTAL CLOUD COVER ENTIRE ATMOSPHERE</stp>
        <tr r="O140" s="1"/>
      </tp>
      <tp t="s">
        <v/>
        <stp/>
        <stp>KIAH FDH22082518_00Z-GEFS</stp>
        <stp>TOTAL CLOUD COVER ENTIRE ATMOSPHERE</stp>
        <tr r="O164" s="1"/>
      </tp>
      <tp t="s">
        <v/>
        <stp/>
        <stp>KIAH FDH22082618_00Z-GEFS</stp>
        <stp>TOTAL CLOUD COVER ENTIRE ATMOSPHERE</stp>
        <tr r="O188" s="1"/>
      </tp>
      <tp t="s">
        <v/>
        <stp/>
        <stp>KIAH FDH22082718_00Z-GEFS</stp>
        <stp>TOTAL CLOUD COVER ENTIRE ATMOSPHERE</stp>
        <tr r="O212" s="1"/>
      </tp>
      <tp t="s">
        <v/>
        <stp/>
        <stp>KIAH FDH22082818_00Z-GEFS</stp>
        <stp>TOTAL CLOUD COVER ENTIRE ATMOSPHERE</stp>
        <tr r="O236" s="1"/>
      </tp>
      <tp t="s">
        <v/>
        <stp/>
        <stp>KIAH FDH22082918_00Z-GEFS</stp>
        <stp>TOTAL CLOUD COVER ENTIRE ATMOSPHERE</stp>
        <tr r="O260" s="1"/>
      </tp>
      <tp t="s">
        <v/>
        <stp/>
        <stp>KIAH FDH22083018_00Z-GEFS</stp>
        <stp>TOTAL CLOUD COVER ENTIRE ATMOSPHERE</stp>
        <tr r="O284" s="1"/>
      </tp>
      <tp t="s">
        <v/>
        <stp/>
        <stp>KIAH FDH22083118_00Z-GEFS</stp>
        <stp>TOTAL CLOUD COVER ENTIRE ATMOSPHERE</stp>
        <tr r="O308" s="1"/>
      </tp>
      <tp t="s">
        <v/>
        <stp/>
        <stp>KIAH FDH22090119_00Z-GEFS</stp>
        <stp>TOTAL CLOUD COVER ENTIRE ATMOSPHERE</stp>
        <tr r="O333" s="1"/>
      </tp>
      <tp t="s">
        <v/>
        <stp/>
        <stp>KIAH FDH22090219_00Z-GEFS</stp>
        <stp>TOTAL CLOUD COVER ENTIRE ATMOSPHERE</stp>
        <tr r="O357" s="1"/>
      </tp>
      <tp t="s">
        <v/>
        <stp/>
        <stp>KIAH FDH22090319_00Z-GEFS</stp>
        <stp>TOTAL CLOUD COVER ENTIRE ATMOSPHERE</stp>
        <tr r="O381" s="1"/>
      </tp>
      <tp t="s">
        <v/>
        <stp/>
        <stp>KIAH FDH22081918_00Z-GEFS</stp>
        <stp>TOTAL CLOUD COVER ENTIRE ATMOSPHERE</stp>
        <tr r="O20" s="1"/>
      </tp>
      <tp t="s">
        <v/>
        <stp/>
        <stp>KIAH FDH22082011_00Z-GEFS</stp>
        <stp>TOTAL CLOUD COVER ENTIRE ATMOSPHERE</stp>
        <tr r="O37" s="1"/>
      </tp>
      <tp t="s">
        <v/>
        <stp/>
        <stp>KIAH FDH22082111_00Z-GEFS</stp>
        <stp>TOTAL CLOUD COVER ENTIRE ATMOSPHERE</stp>
        <tr r="O61" s="1"/>
      </tp>
      <tp t="s">
        <v/>
        <stp/>
        <stp>KIAH FDH22082211_00Z-GEFS</stp>
        <stp>TOTAL CLOUD COVER ENTIRE ATMOSPHERE</stp>
        <tr r="O85" s="1"/>
      </tp>
      <tp t="s">
        <v/>
        <stp/>
        <stp>KIAH FDH22082311_00Z-GEFS</stp>
        <stp>TOTAL CLOUD COVER ENTIRE ATMOSPHERE</stp>
        <tr r="O109" s="1"/>
      </tp>
      <tp t="s">
        <v/>
        <stp/>
        <stp>KIAH FDH22082411_00Z-GEFS</stp>
        <stp>TOTAL CLOUD COVER ENTIRE ATMOSPHERE</stp>
        <tr r="O133" s="1"/>
      </tp>
      <tp t="s">
        <v/>
        <stp/>
        <stp>KIAH FDH22082511_00Z-GEFS</stp>
        <stp>TOTAL CLOUD COVER ENTIRE ATMOSPHERE</stp>
        <tr r="O157" s="1"/>
      </tp>
      <tp t="s">
        <v/>
        <stp/>
        <stp>KIAH FDH22082611_00Z-GEFS</stp>
        <stp>TOTAL CLOUD COVER ENTIRE ATMOSPHERE</stp>
        <tr r="O181" s="1"/>
      </tp>
      <tp t="s">
        <v/>
        <stp/>
        <stp>KIAH FDH22082711_00Z-GEFS</stp>
        <stp>TOTAL CLOUD COVER ENTIRE ATMOSPHERE</stp>
        <tr r="O205" s="1"/>
      </tp>
      <tp t="s">
        <v/>
        <stp/>
        <stp>KIAH FDH22082811_00Z-GEFS</stp>
        <stp>TOTAL CLOUD COVER ENTIRE ATMOSPHERE</stp>
        <tr r="O229" s="1"/>
      </tp>
      <tp t="s">
        <v/>
        <stp/>
        <stp>KIAH FDH22082911_00Z-GEFS</stp>
        <stp>TOTAL CLOUD COVER ENTIRE ATMOSPHERE</stp>
        <tr r="O253" s="1"/>
      </tp>
      <tp t="s">
        <v/>
        <stp/>
        <stp>KIAH FDH22083011_00Z-GEFS</stp>
        <stp>TOTAL CLOUD COVER ENTIRE ATMOSPHERE</stp>
        <tr r="O277" s="1"/>
      </tp>
      <tp t="s">
        <v/>
        <stp/>
        <stp>KIAH FDH22083111_00Z-GEFS</stp>
        <stp>TOTAL CLOUD COVER ENTIRE ATMOSPHERE</stp>
        <tr r="O301" s="1"/>
      </tp>
      <tp t="s">
        <v/>
        <stp/>
        <stp>KIAH FDH22090110_00Z-GEFS</stp>
        <stp>TOTAL CLOUD COVER ENTIRE ATMOSPHERE</stp>
        <tr r="O324" s="1"/>
      </tp>
      <tp t="s">
        <v/>
        <stp/>
        <stp>KIAH FDH22090210_00Z-GEFS</stp>
        <stp>TOTAL CLOUD COVER ENTIRE ATMOSPHERE</stp>
        <tr r="O348" s="1"/>
      </tp>
      <tp t="s">
        <v/>
        <stp/>
        <stp>KIAH FDH22090310_00Z-GEFS</stp>
        <stp>TOTAL CLOUD COVER ENTIRE ATMOSPHERE</stp>
        <tr r="O372" s="1"/>
      </tp>
      <tp t="s">
        <v/>
        <stp/>
        <stp>KIAH FDH22081911_00Z-GEFS</stp>
        <stp>TOTAL CLOUD COVER ENTIRE ATMOSPHERE</stp>
        <tr r="O13" s="1"/>
      </tp>
      <tp t="s">
        <v/>
        <stp/>
        <stp>KIAH FDH22082010_00Z-GEFS</stp>
        <stp>TOTAL CLOUD COVER ENTIRE ATMOSPHERE</stp>
        <tr r="O36" s="1"/>
      </tp>
      <tp t="s">
        <v/>
        <stp/>
        <stp>KIAH FDH22082110_00Z-GEFS</stp>
        <stp>TOTAL CLOUD COVER ENTIRE ATMOSPHERE</stp>
        <tr r="O60" s="1"/>
      </tp>
      <tp t="s">
        <v/>
        <stp/>
        <stp>KIAH FDH22082210_00Z-GEFS</stp>
        <stp>TOTAL CLOUD COVER ENTIRE ATMOSPHERE</stp>
        <tr r="O84" s="1"/>
      </tp>
      <tp t="s">
        <v/>
        <stp/>
        <stp>KIAH FDH22082310_00Z-GEFS</stp>
        <stp>TOTAL CLOUD COVER ENTIRE ATMOSPHERE</stp>
        <tr r="O108" s="1"/>
      </tp>
      <tp t="s">
        <v/>
        <stp/>
        <stp>KIAH FDH22082410_00Z-GEFS</stp>
        <stp>TOTAL CLOUD COVER ENTIRE ATMOSPHERE</stp>
        <tr r="O132" s="1"/>
      </tp>
      <tp t="s">
        <v/>
        <stp/>
        <stp>KIAH FDH22082510_00Z-GEFS</stp>
        <stp>TOTAL CLOUD COVER ENTIRE ATMOSPHERE</stp>
        <tr r="O156" s="1"/>
      </tp>
      <tp t="s">
        <v/>
        <stp/>
        <stp>KIAH FDH22082610_00Z-GEFS</stp>
        <stp>TOTAL CLOUD COVER ENTIRE ATMOSPHERE</stp>
        <tr r="O180" s="1"/>
      </tp>
      <tp t="s">
        <v/>
        <stp/>
        <stp>KIAH FDH22082710_00Z-GEFS</stp>
        <stp>TOTAL CLOUD COVER ENTIRE ATMOSPHERE</stp>
        <tr r="O204" s="1"/>
      </tp>
      <tp t="s">
        <v/>
        <stp/>
        <stp>KIAH FDH22082810_00Z-GEFS</stp>
        <stp>TOTAL CLOUD COVER ENTIRE ATMOSPHERE</stp>
        <tr r="O228" s="1"/>
      </tp>
      <tp t="s">
        <v/>
        <stp/>
        <stp>KIAH FDH22082910_00Z-GEFS</stp>
        <stp>TOTAL CLOUD COVER ENTIRE ATMOSPHERE</stp>
        <tr r="O252" s="1"/>
      </tp>
      <tp t="s">
        <v/>
        <stp/>
        <stp>KIAH FDH22083010_00Z-GEFS</stp>
        <stp>TOTAL CLOUD COVER ENTIRE ATMOSPHERE</stp>
        <tr r="O276" s="1"/>
      </tp>
      <tp t="s">
        <v/>
        <stp/>
        <stp>KIAH FDH22083110_00Z-GEFS</stp>
        <stp>TOTAL CLOUD COVER ENTIRE ATMOSPHERE</stp>
        <tr r="O300" s="1"/>
      </tp>
      <tp t="s">
        <v/>
        <stp/>
        <stp>KIAH FDH22090111_00Z-GEFS</stp>
        <stp>TOTAL CLOUD COVER ENTIRE ATMOSPHERE</stp>
        <tr r="O325" s="1"/>
      </tp>
      <tp t="s">
        <v/>
        <stp/>
        <stp>KIAH FDH22090211_00Z-GEFS</stp>
        <stp>TOTAL CLOUD COVER ENTIRE ATMOSPHERE</stp>
        <tr r="O349" s="1"/>
      </tp>
      <tp t="s">
        <v/>
        <stp/>
        <stp>KIAH FDH22090311_00Z-GEFS</stp>
        <stp>TOTAL CLOUD COVER ENTIRE ATMOSPHERE</stp>
        <tr r="O373" s="1"/>
      </tp>
      <tp t="s">
        <v/>
        <stp/>
        <stp>KIAH FDH22081910_00Z-GEFS</stp>
        <stp>TOTAL CLOUD COVER ENTIRE ATMOSPHERE</stp>
        <tr r="O12" s="1"/>
      </tp>
      <tp t="s">
        <v/>
        <stp/>
        <stp>KIAH FDH22082013_00Z-GEFS</stp>
        <stp>TOTAL CLOUD COVER ENTIRE ATMOSPHERE</stp>
        <tr r="O39" s="1"/>
      </tp>
      <tp t="s">
        <v/>
        <stp/>
        <stp>KIAH FDH22082113_00Z-GEFS</stp>
        <stp>TOTAL CLOUD COVER ENTIRE ATMOSPHERE</stp>
        <tr r="O63" s="1"/>
      </tp>
      <tp t="s">
        <v/>
        <stp/>
        <stp>KIAH FDH22082213_00Z-GEFS</stp>
        <stp>TOTAL CLOUD COVER ENTIRE ATMOSPHERE</stp>
        <tr r="O87" s="1"/>
      </tp>
      <tp t="s">
        <v/>
        <stp/>
        <stp>KIAH FDH22082313_00Z-GEFS</stp>
        <stp>TOTAL CLOUD COVER ENTIRE ATMOSPHERE</stp>
        <tr r="O111" s="1"/>
      </tp>
      <tp t="s">
        <v/>
        <stp/>
        <stp>KIAH FDH22082413_00Z-GEFS</stp>
        <stp>TOTAL CLOUD COVER ENTIRE ATMOSPHERE</stp>
        <tr r="O135" s="1"/>
      </tp>
      <tp t="s">
        <v/>
        <stp/>
        <stp>KIAH FDH22082513_00Z-GEFS</stp>
        <stp>TOTAL CLOUD COVER ENTIRE ATMOSPHERE</stp>
        <tr r="O159" s="1"/>
      </tp>
      <tp t="s">
        <v/>
        <stp/>
        <stp>KIAH FDH22082613_00Z-GEFS</stp>
        <stp>TOTAL CLOUD COVER ENTIRE ATMOSPHERE</stp>
        <tr r="O183" s="1"/>
      </tp>
      <tp t="s">
        <v/>
        <stp/>
        <stp>KIAH FDH22082713_00Z-GEFS</stp>
        <stp>TOTAL CLOUD COVER ENTIRE ATMOSPHERE</stp>
        <tr r="O207" s="1"/>
      </tp>
      <tp t="s">
        <v/>
        <stp/>
        <stp>KIAH FDH22082813_00Z-GEFS</stp>
        <stp>TOTAL CLOUD COVER ENTIRE ATMOSPHERE</stp>
        <tr r="O231" s="1"/>
      </tp>
      <tp t="s">
        <v/>
        <stp/>
        <stp>KIAH FDH22082913_00Z-GEFS</stp>
        <stp>TOTAL CLOUD COVER ENTIRE ATMOSPHERE</stp>
        <tr r="O255" s="1"/>
      </tp>
      <tp t="s">
        <v/>
        <stp/>
        <stp>KIAH FDH22083013_00Z-GEFS</stp>
        <stp>TOTAL CLOUD COVER ENTIRE ATMOSPHERE</stp>
        <tr r="O279" s="1"/>
      </tp>
      <tp t="s">
        <v/>
        <stp/>
        <stp>KIAH FDH22083113_00Z-GEFS</stp>
        <stp>TOTAL CLOUD COVER ENTIRE ATMOSPHERE</stp>
        <tr r="O303" s="1"/>
      </tp>
      <tp t="s">
        <v/>
        <stp/>
        <stp>KIAH FDH22090112_00Z-GEFS</stp>
        <stp>TOTAL CLOUD COVER ENTIRE ATMOSPHERE</stp>
        <tr r="O326" s="1"/>
      </tp>
      <tp t="s">
        <v/>
        <stp/>
        <stp>KIAH FDH22090212_00Z-GEFS</stp>
        <stp>TOTAL CLOUD COVER ENTIRE ATMOSPHERE</stp>
        <tr r="O350" s="1"/>
      </tp>
      <tp t="s">
        <v/>
        <stp/>
        <stp>KIAH FDH22090312_00Z-GEFS</stp>
        <stp>TOTAL CLOUD COVER ENTIRE ATMOSPHERE</stp>
        <tr r="O374" s="1"/>
      </tp>
      <tp t="s">
        <v/>
        <stp/>
        <stp>KIAH FDH22081913_00Z-GEFS</stp>
        <stp>TOTAL CLOUD COVER ENTIRE ATMOSPHERE</stp>
        <tr r="O15" s="1"/>
      </tp>
      <tp t="s">
        <v/>
        <stp/>
        <stp>KIAH FDH22082012_00Z-GEFS</stp>
        <stp>TOTAL CLOUD COVER ENTIRE ATMOSPHERE</stp>
        <tr r="O38" s="1"/>
      </tp>
      <tp t="s">
        <v/>
        <stp/>
        <stp>KIAH FDH22082112_00Z-GEFS</stp>
        <stp>TOTAL CLOUD COVER ENTIRE ATMOSPHERE</stp>
        <tr r="O62" s="1"/>
      </tp>
      <tp t="s">
        <v/>
        <stp/>
        <stp>KIAH FDH22082212_00Z-GEFS</stp>
        <stp>TOTAL CLOUD COVER ENTIRE ATMOSPHERE</stp>
        <tr r="O86" s="1"/>
      </tp>
      <tp t="s">
        <v/>
        <stp/>
        <stp>KIAH FDH22082312_00Z-GEFS</stp>
        <stp>TOTAL CLOUD COVER ENTIRE ATMOSPHERE</stp>
        <tr r="O110" s="1"/>
      </tp>
      <tp t="s">
        <v/>
        <stp/>
        <stp>KIAH FDH22082412_00Z-GEFS</stp>
        <stp>TOTAL CLOUD COVER ENTIRE ATMOSPHERE</stp>
        <tr r="O134" s="1"/>
      </tp>
      <tp t="s">
        <v/>
        <stp/>
        <stp>KIAH FDH22082512_00Z-GEFS</stp>
        <stp>TOTAL CLOUD COVER ENTIRE ATMOSPHERE</stp>
        <tr r="O158" s="1"/>
      </tp>
      <tp t="s">
        <v/>
        <stp/>
        <stp>KIAH FDH22082612_00Z-GEFS</stp>
        <stp>TOTAL CLOUD COVER ENTIRE ATMOSPHERE</stp>
        <tr r="O182" s="1"/>
      </tp>
      <tp t="s">
        <v/>
        <stp/>
        <stp>KIAH FDH22082712_00Z-GEFS</stp>
        <stp>TOTAL CLOUD COVER ENTIRE ATMOSPHERE</stp>
        <tr r="O206" s="1"/>
      </tp>
      <tp t="s">
        <v/>
        <stp/>
        <stp>KIAH FDH22082812_00Z-GEFS</stp>
        <stp>TOTAL CLOUD COVER ENTIRE ATMOSPHERE</stp>
        <tr r="O230" s="1"/>
      </tp>
      <tp t="s">
        <v/>
        <stp/>
        <stp>KIAH FDH22082912_00Z-GEFS</stp>
        <stp>TOTAL CLOUD COVER ENTIRE ATMOSPHERE</stp>
        <tr r="O254" s="1"/>
      </tp>
      <tp t="s">
        <v/>
        <stp/>
        <stp>KIAH FDH22083012_00Z-GEFS</stp>
        <stp>TOTAL CLOUD COVER ENTIRE ATMOSPHERE</stp>
        <tr r="O278" s="1"/>
      </tp>
      <tp t="s">
        <v/>
        <stp/>
        <stp>KIAH FDH22083112_00Z-GEFS</stp>
        <stp>TOTAL CLOUD COVER ENTIRE ATMOSPHERE</stp>
        <tr r="O302" s="1"/>
      </tp>
      <tp t="s">
        <v/>
        <stp/>
        <stp>KIAH FDH22090113_00Z-GEFS</stp>
        <stp>TOTAL CLOUD COVER ENTIRE ATMOSPHERE</stp>
        <tr r="O327" s="1"/>
      </tp>
      <tp t="s">
        <v/>
        <stp/>
        <stp>KIAH FDH22090213_00Z-GEFS</stp>
        <stp>TOTAL CLOUD COVER ENTIRE ATMOSPHERE</stp>
        <tr r="O351" s="1"/>
      </tp>
      <tp t="s">
        <v/>
        <stp/>
        <stp>KIAH FDH22090313_00Z-GEFS</stp>
        <stp>TOTAL CLOUD COVER ENTIRE ATMOSPHERE</stp>
        <tr r="O375" s="1"/>
      </tp>
      <tp t="s">
        <v/>
        <stp/>
        <stp>KIAH FDH22081912_00Z-GEFS</stp>
        <stp>TOTAL CLOUD COVER ENTIRE ATMOSPHERE</stp>
        <tr r="O14" s="1"/>
      </tp>
      <tp t="s">
        <v/>
        <stp/>
        <stp>KIAH FDH22082015_00Z-GEFS</stp>
        <stp>TOTAL CLOUD COVER ENTIRE ATMOSPHERE</stp>
        <tr r="O41" s="1"/>
      </tp>
      <tp t="s">
        <v/>
        <stp/>
        <stp>KIAH FDH22082115_00Z-GEFS</stp>
        <stp>TOTAL CLOUD COVER ENTIRE ATMOSPHERE</stp>
        <tr r="O65" s="1"/>
      </tp>
      <tp t="s">
        <v/>
        <stp/>
        <stp>KIAH FDH22082215_00Z-GEFS</stp>
        <stp>TOTAL CLOUD COVER ENTIRE ATMOSPHERE</stp>
        <tr r="O89" s="1"/>
      </tp>
      <tp t="s">
        <v/>
        <stp/>
        <stp>KIAH FDH22082315_00Z-GEFS</stp>
        <stp>TOTAL CLOUD COVER ENTIRE ATMOSPHERE</stp>
        <tr r="O113" s="1"/>
      </tp>
      <tp t="s">
        <v/>
        <stp/>
        <stp>KIAH FDH22082415_00Z-GEFS</stp>
        <stp>TOTAL CLOUD COVER ENTIRE ATMOSPHERE</stp>
        <tr r="O137" s="1"/>
      </tp>
      <tp t="s">
        <v/>
        <stp/>
        <stp>KIAH FDH22082515_00Z-GEFS</stp>
        <stp>TOTAL CLOUD COVER ENTIRE ATMOSPHERE</stp>
        <tr r="O161" s="1"/>
      </tp>
      <tp t="s">
        <v/>
        <stp/>
        <stp>KIAH FDH22082615_00Z-GEFS</stp>
        <stp>TOTAL CLOUD COVER ENTIRE ATMOSPHERE</stp>
        <tr r="O185" s="1"/>
      </tp>
      <tp t="s">
        <v/>
        <stp/>
        <stp>KIAH FDH22082715_00Z-GEFS</stp>
        <stp>TOTAL CLOUD COVER ENTIRE ATMOSPHERE</stp>
        <tr r="O209" s="1"/>
      </tp>
      <tp t="s">
        <v/>
        <stp/>
        <stp>KIAH FDH22082815_00Z-GEFS</stp>
        <stp>TOTAL CLOUD COVER ENTIRE ATMOSPHERE</stp>
        <tr r="O233" s="1"/>
      </tp>
      <tp t="s">
        <v/>
        <stp/>
        <stp>KIAH FDH22082915_00Z-GEFS</stp>
        <stp>TOTAL CLOUD COVER ENTIRE ATMOSPHERE</stp>
        <tr r="O257" s="1"/>
      </tp>
      <tp t="s">
        <v/>
        <stp/>
        <stp>KIAH FDH22083015_00Z-GEFS</stp>
        <stp>TOTAL CLOUD COVER ENTIRE ATMOSPHERE</stp>
        <tr r="O281" s="1"/>
      </tp>
      <tp t="s">
        <v/>
        <stp/>
        <stp>KIAH FDH22083115_00Z-GEFS</stp>
        <stp>TOTAL CLOUD COVER ENTIRE ATMOSPHERE</stp>
        <tr r="O305" s="1"/>
      </tp>
      <tp t="s">
        <v/>
        <stp/>
        <stp>KIAH FDH22090114_00Z-GEFS</stp>
        <stp>TOTAL CLOUD COVER ENTIRE ATMOSPHERE</stp>
        <tr r="O328" s="1"/>
      </tp>
      <tp t="s">
        <v/>
        <stp/>
        <stp>KIAH FDH22090214_00Z-GEFS</stp>
        <stp>TOTAL CLOUD COVER ENTIRE ATMOSPHERE</stp>
        <tr r="O352" s="1"/>
      </tp>
      <tp t="s">
        <v/>
        <stp/>
        <stp>KIAH FDH22090314_00Z-GEFS</stp>
        <stp>TOTAL CLOUD COVER ENTIRE ATMOSPHERE</stp>
        <tr r="O376" s="1"/>
      </tp>
      <tp t="s">
        <v/>
        <stp/>
        <stp>KIAH FDH22081915_00Z-GEFS</stp>
        <stp>TOTAL CLOUD COVER ENTIRE ATMOSPHERE</stp>
        <tr r="O17" s="1"/>
      </tp>
      <tp t="s">
        <v/>
        <stp/>
        <stp>KIAH FDH22082014_00Z-GEFS</stp>
        <stp>TOTAL CLOUD COVER ENTIRE ATMOSPHERE</stp>
        <tr r="O40" s="1"/>
      </tp>
      <tp t="s">
        <v/>
        <stp/>
        <stp>KIAH FDH22082114_00Z-GEFS</stp>
        <stp>TOTAL CLOUD COVER ENTIRE ATMOSPHERE</stp>
        <tr r="O64" s="1"/>
      </tp>
      <tp t="s">
        <v/>
        <stp/>
        <stp>KIAH FDH22082214_00Z-GEFS</stp>
        <stp>TOTAL CLOUD COVER ENTIRE ATMOSPHERE</stp>
        <tr r="O88" s="1"/>
      </tp>
      <tp t="s">
        <v/>
        <stp/>
        <stp>KIAH FDH22082314_00Z-GEFS</stp>
        <stp>TOTAL CLOUD COVER ENTIRE ATMOSPHERE</stp>
        <tr r="O112" s="1"/>
      </tp>
      <tp t="s">
        <v/>
        <stp/>
        <stp>KIAH FDH22082414_00Z-GEFS</stp>
        <stp>TOTAL CLOUD COVER ENTIRE ATMOSPHERE</stp>
        <tr r="O136" s="1"/>
      </tp>
      <tp t="s">
        <v/>
        <stp/>
        <stp>KIAH FDH22082514_00Z-GEFS</stp>
        <stp>TOTAL CLOUD COVER ENTIRE ATMOSPHERE</stp>
        <tr r="O160" s="1"/>
      </tp>
      <tp t="s">
        <v/>
        <stp/>
        <stp>KIAH FDH22082614_00Z-GEFS</stp>
        <stp>TOTAL CLOUD COVER ENTIRE ATMOSPHERE</stp>
        <tr r="O184" s="1"/>
      </tp>
      <tp t="s">
        <v/>
        <stp/>
        <stp>KIAH FDH22082714_00Z-GEFS</stp>
        <stp>TOTAL CLOUD COVER ENTIRE ATMOSPHERE</stp>
        <tr r="O208" s="1"/>
      </tp>
      <tp t="s">
        <v/>
        <stp/>
        <stp>KIAH FDH22082814_00Z-GEFS</stp>
        <stp>TOTAL CLOUD COVER ENTIRE ATMOSPHERE</stp>
        <tr r="O232" s="1"/>
      </tp>
      <tp t="s">
        <v/>
        <stp/>
        <stp>KIAH FDH22082914_00Z-GEFS</stp>
        <stp>TOTAL CLOUD COVER ENTIRE ATMOSPHERE</stp>
        <tr r="O256" s="1"/>
      </tp>
      <tp t="s">
        <v/>
        <stp/>
        <stp>KIAH FDH22083014_00Z-GEFS</stp>
        <stp>TOTAL CLOUD COVER ENTIRE ATMOSPHERE</stp>
        <tr r="O280" s="1"/>
      </tp>
      <tp t="s">
        <v/>
        <stp/>
        <stp>KIAH FDH22083114_00Z-GEFS</stp>
        <stp>TOTAL CLOUD COVER ENTIRE ATMOSPHERE</stp>
        <tr r="O304" s="1"/>
      </tp>
      <tp t="s">
        <v/>
        <stp/>
        <stp>KIAH FDH22090115_00Z-GEFS</stp>
        <stp>TOTAL CLOUD COVER ENTIRE ATMOSPHERE</stp>
        <tr r="O329" s="1"/>
      </tp>
      <tp t="s">
        <v/>
        <stp/>
        <stp>KIAH FDH22090215_00Z-GEFS</stp>
        <stp>TOTAL CLOUD COVER ENTIRE ATMOSPHERE</stp>
        <tr r="O353" s="1"/>
      </tp>
      <tp t="s">
        <v/>
        <stp/>
        <stp>KIAH FDH22090315_00Z-GEFS</stp>
        <stp>TOTAL CLOUD COVER ENTIRE ATMOSPHERE</stp>
        <tr r="O377" s="1"/>
      </tp>
      <tp t="s">
        <v/>
        <stp/>
        <stp>KIAH FDH22081914_00Z-GEFS</stp>
        <stp>TOTAL CLOUD COVER ENTIRE ATMOSPHERE</stp>
        <tr r="O16" s="1"/>
      </tp>
      <tp t="s">
        <v/>
        <stp/>
        <stp>KIAH FDH22082017_00Z-GEFS</stp>
        <stp>TOTAL CLOUD COVER ENTIRE ATMOSPHERE</stp>
        <tr r="O43" s="1"/>
      </tp>
      <tp t="s">
        <v/>
        <stp/>
        <stp>KIAH FDH22082117_00Z-GEFS</stp>
        <stp>TOTAL CLOUD COVER ENTIRE ATMOSPHERE</stp>
        <tr r="O67" s="1"/>
      </tp>
      <tp t="s">
        <v/>
        <stp/>
        <stp>KIAH FDH22082217_00Z-GEFS</stp>
        <stp>TOTAL CLOUD COVER ENTIRE ATMOSPHERE</stp>
        <tr r="O91" s="1"/>
      </tp>
      <tp t="s">
        <v/>
        <stp/>
        <stp>KIAH FDH22082317_00Z-GEFS</stp>
        <stp>TOTAL CLOUD COVER ENTIRE ATMOSPHERE</stp>
        <tr r="O115" s="1"/>
      </tp>
      <tp t="s">
        <v/>
        <stp/>
        <stp>KIAH FDH22082417_00Z-GEFS</stp>
        <stp>TOTAL CLOUD COVER ENTIRE ATMOSPHERE</stp>
        <tr r="O139" s="1"/>
      </tp>
      <tp t="s">
        <v/>
        <stp/>
        <stp>KIAH FDH22082517_00Z-GEFS</stp>
        <stp>TOTAL CLOUD COVER ENTIRE ATMOSPHERE</stp>
        <tr r="O163" s="1"/>
      </tp>
      <tp t="s">
        <v/>
        <stp/>
        <stp>KIAH FDH22082617_00Z-GEFS</stp>
        <stp>TOTAL CLOUD COVER ENTIRE ATMOSPHERE</stp>
        <tr r="O187" s="1"/>
      </tp>
      <tp t="s">
        <v/>
        <stp/>
        <stp>KIAH FDH22082717_00Z-GEFS</stp>
        <stp>TOTAL CLOUD COVER ENTIRE ATMOSPHERE</stp>
        <tr r="O211" s="1"/>
      </tp>
      <tp t="s">
        <v/>
        <stp/>
        <stp>KIAH FDH22082817_00Z-GEFS</stp>
        <stp>TOTAL CLOUD COVER ENTIRE ATMOSPHERE</stp>
        <tr r="O235" s="1"/>
      </tp>
      <tp t="s">
        <v/>
        <stp/>
        <stp>KIAH FDH22082917_00Z-GEFS</stp>
        <stp>TOTAL CLOUD COVER ENTIRE ATMOSPHERE</stp>
        <tr r="O259" s="1"/>
      </tp>
      <tp t="s">
        <v/>
        <stp/>
        <stp>KIAH FDH22083017_00Z-GEFS</stp>
        <stp>TOTAL CLOUD COVER ENTIRE ATMOSPHERE</stp>
        <tr r="O283" s="1"/>
      </tp>
      <tp t="s">
        <v/>
        <stp/>
        <stp>KIAH FDH22083117_00Z-GEFS</stp>
        <stp>TOTAL CLOUD COVER ENTIRE ATMOSPHERE</stp>
        <tr r="O307" s="1"/>
      </tp>
      <tp t="s">
        <v/>
        <stp/>
        <stp>KIAH FDH22090116_00Z-GEFS</stp>
        <stp>TOTAL CLOUD COVER ENTIRE ATMOSPHERE</stp>
        <tr r="O330" s="1"/>
      </tp>
      <tp t="s">
        <v/>
        <stp/>
        <stp>KIAH FDH22090216_00Z-GEFS</stp>
        <stp>TOTAL CLOUD COVER ENTIRE ATMOSPHERE</stp>
        <tr r="O354" s="1"/>
      </tp>
      <tp t="s">
        <v/>
        <stp/>
        <stp>KIAH FDH22090316_00Z-GEFS</stp>
        <stp>TOTAL CLOUD COVER ENTIRE ATMOSPHERE</stp>
        <tr r="O378" s="1"/>
      </tp>
      <tp t="s">
        <v/>
        <stp/>
        <stp>KIAH FDH22081917_00Z-GEFS</stp>
        <stp>TOTAL CLOUD COVER ENTIRE ATMOSPHERE</stp>
        <tr r="O19" s="1"/>
      </tp>
      <tp t="s">
        <v/>
        <stp/>
        <stp>KIAH FDH22082016_00Z-GEFS</stp>
        <stp>TOTAL CLOUD COVER ENTIRE ATMOSPHERE</stp>
        <tr r="O42" s="1"/>
      </tp>
      <tp t="s">
        <v/>
        <stp/>
        <stp>KIAH FDH22082116_00Z-GEFS</stp>
        <stp>TOTAL CLOUD COVER ENTIRE ATMOSPHERE</stp>
        <tr r="O66" s="1"/>
      </tp>
      <tp t="s">
        <v/>
        <stp/>
        <stp>KIAH FDH22082216_00Z-GEFS</stp>
        <stp>TOTAL CLOUD COVER ENTIRE ATMOSPHERE</stp>
        <tr r="O90" s="1"/>
      </tp>
      <tp t="s">
        <v/>
        <stp/>
        <stp>KIAH FDH22082316_00Z-GEFS</stp>
        <stp>TOTAL CLOUD COVER ENTIRE ATMOSPHERE</stp>
        <tr r="O114" s="1"/>
      </tp>
      <tp t="s">
        <v/>
        <stp/>
        <stp>KIAH FDH22082416_00Z-GEFS</stp>
        <stp>TOTAL CLOUD COVER ENTIRE ATMOSPHERE</stp>
        <tr r="O138" s="1"/>
      </tp>
      <tp t="s">
        <v/>
        <stp/>
        <stp>KIAH FDH22082516_00Z-GEFS</stp>
        <stp>TOTAL CLOUD COVER ENTIRE ATMOSPHERE</stp>
        <tr r="O162" s="1"/>
      </tp>
      <tp t="s">
        <v/>
        <stp/>
        <stp>KIAH FDH22082616_00Z-GEFS</stp>
        <stp>TOTAL CLOUD COVER ENTIRE ATMOSPHERE</stp>
        <tr r="O186" s="1"/>
      </tp>
      <tp t="s">
        <v/>
        <stp/>
        <stp>KIAH FDH22082716_00Z-GEFS</stp>
        <stp>TOTAL CLOUD COVER ENTIRE ATMOSPHERE</stp>
        <tr r="O210" s="1"/>
      </tp>
      <tp t="s">
        <v/>
        <stp/>
        <stp>KIAH FDH22082816_00Z-GEFS</stp>
        <stp>TOTAL CLOUD COVER ENTIRE ATMOSPHERE</stp>
        <tr r="O234" s="1"/>
      </tp>
      <tp t="s">
        <v/>
        <stp/>
        <stp>KIAH FDH22082916_00Z-GEFS</stp>
        <stp>TOTAL CLOUD COVER ENTIRE ATMOSPHERE</stp>
        <tr r="O258" s="1"/>
      </tp>
      <tp t="s">
        <v/>
        <stp/>
        <stp>KIAH FDH22083016_00Z-GEFS</stp>
        <stp>TOTAL CLOUD COVER ENTIRE ATMOSPHERE</stp>
        <tr r="O282" s="1"/>
      </tp>
      <tp t="s">
        <v/>
        <stp/>
        <stp>KIAH FDH22083116_00Z-GEFS</stp>
        <stp>TOTAL CLOUD COVER ENTIRE ATMOSPHERE</stp>
        <tr r="O306" s="1"/>
      </tp>
      <tp t="s">
        <v/>
        <stp/>
        <stp>KIAH FDH22090117_00Z-GEFS</stp>
        <stp>TOTAL CLOUD COVER ENTIRE ATMOSPHERE</stp>
        <tr r="O331" s="1"/>
      </tp>
      <tp t="s">
        <v/>
        <stp/>
        <stp>KIAH FDH22090217_00Z-GEFS</stp>
        <stp>TOTAL CLOUD COVER ENTIRE ATMOSPHERE</stp>
        <tr r="O355" s="1"/>
      </tp>
      <tp t="s">
        <v/>
        <stp/>
        <stp>KIAH FDH22090317_00Z-GEFS</stp>
        <stp>TOTAL CLOUD COVER ENTIRE ATMOSPHERE</stp>
        <tr r="O379" s="1"/>
      </tp>
      <tp t="s">
        <v/>
        <stp/>
        <stp>KIAH FDH22081916_00Z-GEFS</stp>
        <stp>TOTAL CLOUD COVER ENTIRE ATMOSPHERE</stp>
        <tr r="O18" s="1"/>
      </tp>
      <tp>
        <v>42</v>
        <stp/>
        <stp>KIAH FDH22082021_00Z-GEFS</stp>
        <stp>TOTAL CLOUD COVER ENTIRE ATMOSPHERE</stp>
        <tr r="O47" s="1"/>
      </tp>
      <tp>
        <v>81</v>
        <stp/>
        <stp>KIAH FDH22082121_00Z-GEFS</stp>
        <stp>TOTAL CLOUD COVER ENTIRE ATMOSPHERE</stp>
        <tr r="O71" s="1"/>
      </tp>
      <tp>
        <v>95</v>
        <stp/>
        <stp>KIAH FDH22082221_00Z-GEFS</stp>
        <stp>TOTAL CLOUD COVER ENTIRE ATMOSPHERE</stp>
        <tr r="O95" s="1"/>
      </tp>
      <tp>
        <v>94</v>
        <stp/>
        <stp>KIAH FDH22082321_00Z-GEFS</stp>
        <stp>TOTAL CLOUD COVER ENTIRE ATMOSPHERE</stp>
        <tr r="O119" s="1"/>
      </tp>
      <tp>
        <v>86</v>
        <stp/>
        <stp>KIAH FDH22082421_00Z-GEFS</stp>
        <stp>TOTAL CLOUD COVER ENTIRE ATMOSPHERE</stp>
        <tr r="O143" s="1"/>
      </tp>
      <tp>
        <v>61</v>
        <stp/>
        <stp>KIAH FDH22082521_00Z-GEFS</stp>
        <stp>TOTAL CLOUD COVER ENTIRE ATMOSPHERE</stp>
        <tr r="O167" s="1"/>
      </tp>
      <tp>
        <v>57</v>
        <stp/>
        <stp>KIAH FDH22082621_00Z-GEFS</stp>
        <stp>TOTAL CLOUD COVER ENTIRE ATMOSPHERE</stp>
        <tr r="O191" s="1"/>
      </tp>
      <tp>
        <v>63</v>
        <stp/>
        <stp>KIAH FDH22082721_00Z-GEFS</stp>
        <stp>TOTAL CLOUD COVER ENTIRE ATMOSPHERE</stp>
        <tr r="O215" s="1"/>
      </tp>
      <tp>
        <v>59</v>
        <stp/>
        <stp>KIAH FDH22082821_00Z-GEFS</stp>
        <stp>TOTAL CLOUD COVER ENTIRE ATMOSPHERE</stp>
        <tr r="O239" s="1"/>
      </tp>
      <tp>
        <v>60</v>
        <stp/>
        <stp>KIAH FDH22082921_00Z-GEFS</stp>
        <stp>TOTAL CLOUD COVER ENTIRE ATMOSPHERE</stp>
        <tr r="O263" s="1"/>
      </tp>
      <tp>
        <v>62</v>
        <stp/>
        <stp>KIAH FDH22083021_00Z-GEFS</stp>
        <stp>TOTAL CLOUD COVER ENTIRE ATMOSPHERE</stp>
        <tr r="O287" s="1"/>
      </tp>
      <tp>
        <v>58</v>
        <stp/>
        <stp>KIAH FDH22083121_00Z-GEFS</stp>
        <stp>TOTAL CLOUD COVER ENTIRE ATMOSPHERE</stp>
        <tr r="O311" s="1"/>
      </tp>
      <tp>
        <v>45</v>
        <stp/>
        <stp>KIAH FDH22090120_00Z-GEFS</stp>
        <stp>TOTAL CLOUD COVER ENTIRE ATMOSPHERE</stp>
        <tr r="O334" s="1"/>
      </tp>
      <tp>
        <v>55</v>
        <stp/>
        <stp>KIAH FDH22090220_00Z-GEFS</stp>
        <stp>TOTAL CLOUD COVER ENTIRE ATMOSPHERE</stp>
        <tr r="O358" s="1"/>
      </tp>
      <tp t="s">
        <v/>
        <stp/>
        <stp>KIAH FDH22090320_00Z-GEFS</stp>
        <stp>TOTAL CLOUD COVER ENTIRE ATMOSPHERE</stp>
        <tr r="O382" s="1"/>
      </tp>
      <tp>
        <v>44</v>
        <stp/>
        <stp>KIAH FDH22081921_00Z-GEFS</stp>
        <stp>TOTAL CLOUD COVER ENTIRE ATMOSPHERE</stp>
        <tr r="O23" s="1"/>
      </tp>
      <tp>
        <v>46</v>
        <stp/>
        <stp>KIAH FDH22082020_00Z-GEFS</stp>
        <stp>TOTAL CLOUD COVER ENTIRE ATMOSPHERE</stp>
        <tr r="O46" s="1"/>
      </tp>
      <tp>
        <v>82</v>
        <stp/>
        <stp>KIAH FDH22082120_00Z-GEFS</stp>
        <stp>TOTAL CLOUD COVER ENTIRE ATMOSPHERE</stp>
        <tr r="O70" s="1"/>
      </tp>
      <tp>
        <v>94</v>
        <stp/>
        <stp>KIAH FDH22082220_00Z-GEFS</stp>
        <stp>TOTAL CLOUD COVER ENTIRE ATMOSPHERE</stp>
        <tr r="O94" s="1"/>
      </tp>
      <tp>
        <v>94</v>
        <stp/>
        <stp>KIAH FDH22082320_00Z-GEFS</stp>
        <stp>TOTAL CLOUD COVER ENTIRE ATMOSPHERE</stp>
        <tr r="O118" s="1"/>
      </tp>
      <tp>
        <v>87</v>
        <stp/>
        <stp>KIAH FDH22082420_00Z-GEFS</stp>
        <stp>TOTAL CLOUD COVER ENTIRE ATMOSPHERE</stp>
        <tr r="O142" s="1"/>
      </tp>
      <tp>
        <v>65</v>
        <stp/>
        <stp>KIAH FDH22082520_00Z-GEFS</stp>
        <stp>TOTAL CLOUD COVER ENTIRE ATMOSPHERE</stp>
        <tr r="O166" s="1"/>
      </tp>
      <tp>
        <v>61</v>
        <stp/>
        <stp>KIAH FDH22082620_00Z-GEFS</stp>
        <stp>TOTAL CLOUD COVER ENTIRE ATMOSPHERE</stp>
        <tr r="O190" s="1"/>
      </tp>
      <tp>
        <v>67</v>
        <stp/>
        <stp>KIAH FDH22082720_00Z-GEFS</stp>
        <stp>TOTAL CLOUD COVER ENTIRE ATMOSPHERE</stp>
        <tr r="O214" s="1"/>
      </tp>
      <tp>
        <v>61</v>
        <stp/>
        <stp>KIAH FDH22082820_00Z-GEFS</stp>
        <stp>TOTAL CLOUD COVER ENTIRE ATMOSPHERE</stp>
        <tr r="O238" s="1"/>
      </tp>
      <tp>
        <v>63</v>
        <stp/>
        <stp>KIAH FDH22082920_00Z-GEFS</stp>
        <stp>TOTAL CLOUD COVER ENTIRE ATMOSPHERE</stp>
        <tr r="O262" s="1"/>
      </tp>
      <tp>
        <v>64</v>
        <stp/>
        <stp>KIAH FDH22083020_00Z-GEFS</stp>
        <stp>TOTAL CLOUD COVER ENTIRE ATMOSPHERE</stp>
        <tr r="O286" s="1"/>
      </tp>
      <tp>
        <v>60</v>
        <stp/>
        <stp>KIAH FDH22083120_00Z-GEFS</stp>
        <stp>TOTAL CLOUD COVER ENTIRE ATMOSPHERE</stp>
        <tr r="O310" s="1"/>
      </tp>
      <tp>
        <v>45</v>
        <stp/>
        <stp>KIAH FDH22090121_00Z-GEFS</stp>
        <stp>TOTAL CLOUD COVER ENTIRE ATMOSPHERE</stp>
        <tr r="O335" s="1"/>
      </tp>
      <tp>
        <v>55</v>
        <stp/>
        <stp>KIAH FDH22090221_00Z-GEFS</stp>
        <stp>TOTAL CLOUD COVER ENTIRE ATMOSPHERE</stp>
        <tr r="O359" s="1"/>
      </tp>
      <tp t="s">
        <v/>
        <stp/>
        <stp>KIAH FDH22090321_00Z-GEFS</stp>
        <stp>TOTAL CLOUD COVER ENTIRE ATMOSPHERE</stp>
        <tr r="O383" s="1"/>
      </tp>
      <tp>
        <v>49</v>
        <stp/>
        <stp>KIAH FDH22081920_00Z-GEFS</stp>
        <stp>TOTAL CLOUD COVER ENTIRE ATMOSPHERE</stp>
        <tr r="O22" s="1"/>
      </tp>
      <tp>
        <v>39</v>
        <stp/>
        <stp>KIAH FDH22082023_00Z-GEFS</stp>
        <stp>TOTAL CLOUD COVER ENTIRE ATMOSPHERE</stp>
        <tr r="O49" s="1"/>
      </tp>
      <tp t="s">
        <v/>
        <stp/>
        <stp>KIAH FDH22082123_00Z-GEFS</stp>
        <stp>TOTAL CLOUD COVER ENTIRE ATMOSPHERE</stp>
        <tr r="O73" s="1"/>
      </tp>
      <tp>
        <v>95</v>
        <stp/>
        <stp>KIAH FDH22082223_00Z-GEFS</stp>
        <stp>TOTAL CLOUD COVER ENTIRE ATMOSPHERE</stp>
        <tr r="O97" s="1"/>
      </tp>
      <tp>
        <v>92</v>
        <stp/>
        <stp>KIAH FDH22082323_00Z-GEFS</stp>
        <stp>TOTAL CLOUD COVER ENTIRE ATMOSPHERE</stp>
        <tr r="O121" s="1"/>
      </tp>
      <tp>
        <v>82</v>
        <stp/>
        <stp>KIAH FDH22082423_00Z-GEFS</stp>
        <stp>TOTAL CLOUD COVER ENTIRE ATMOSPHERE</stp>
        <tr r="O145" s="1"/>
      </tp>
      <tp>
        <v>54</v>
        <stp/>
        <stp>KIAH FDH22082523_00Z-GEFS</stp>
        <stp>TOTAL CLOUD COVER ENTIRE ATMOSPHERE</stp>
        <tr r="O169" s="1"/>
      </tp>
      <tp>
        <v>48</v>
        <stp/>
        <stp>KIAH FDH22082623_00Z-GEFS</stp>
        <stp>TOTAL CLOUD COVER ENTIRE ATMOSPHERE</stp>
        <tr r="O193" s="1"/>
      </tp>
      <tp>
        <v>55</v>
        <stp/>
        <stp>KIAH FDH22082723_00Z-GEFS</stp>
        <stp>TOTAL CLOUD COVER ENTIRE ATMOSPHERE</stp>
        <tr r="O217" s="1"/>
      </tp>
      <tp t="s">
        <v/>
        <stp/>
        <stp>KIAH FDH22082823_00Z-GEFS</stp>
        <stp>TOTAL CLOUD COVER ENTIRE ATMOSPHERE</stp>
        <tr r="O241" s="1"/>
      </tp>
      <tp>
        <v>54</v>
        <stp/>
        <stp>KIAH FDH22082923_00Z-GEFS</stp>
        <stp>TOTAL CLOUD COVER ENTIRE ATMOSPHERE</stp>
        <tr r="O265" s="1"/>
      </tp>
      <tp t="s">
        <v/>
        <stp/>
        <stp>KIAH FDH22083023_00Z-GEFS</stp>
        <stp>TOTAL CLOUD COVER ENTIRE ATMOSPHERE</stp>
        <tr r="O289" s="1"/>
      </tp>
      <tp t="s">
        <v/>
        <stp/>
        <stp>KIAH FDH22083123_00Z-GEFS</stp>
        <stp>TOTAL CLOUD COVER ENTIRE ATMOSPHERE</stp>
        <tr r="O313" s="1"/>
      </tp>
      <tp t="s">
        <v/>
        <stp/>
        <stp>KIAH FDH22090122_00Z-GEFS</stp>
        <stp>TOTAL CLOUD COVER ENTIRE ATMOSPHERE</stp>
        <tr r="O336" s="1"/>
      </tp>
      <tp t="s">
        <v/>
        <stp/>
        <stp>KIAH FDH22090222_00Z-GEFS</stp>
        <stp>TOTAL CLOUD COVER ENTIRE ATMOSPHERE</stp>
        <tr r="O360" s="1"/>
      </tp>
      <tp t="s">
        <v/>
        <stp/>
        <stp>KIAH FDH22090322_00Z-GEFS</stp>
        <stp>TOTAL CLOUD COVER ENTIRE ATMOSPHERE</stp>
        <tr r="O384" s="1"/>
      </tp>
      <tp t="s">
        <v/>
        <stp/>
        <stp>KIAH FDH22081923_00Z-GEFS</stp>
        <stp>TOTAL CLOUD COVER ENTIRE ATMOSPHERE</stp>
        <tr r="O25" s="1"/>
      </tp>
      <tp t="s">
        <v/>
        <stp/>
        <stp>KIAH FDH22082022_00Z-GEFS</stp>
        <stp>TOTAL CLOUD COVER ENTIRE ATMOSPHERE</stp>
        <tr r="O48" s="1"/>
      </tp>
      <tp t="s">
        <v/>
        <stp/>
        <stp>KIAH FDH22082122_00Z-GEFS</stp>
        <stp>TOTAL CLOUD COVER ENTIRE ATMOSPHERE</stp>
        <tr r="O72" s="1"/>
      </tp>
      <tp t="s">
        <v/>
        <stp/>
        <stp>KIAH FDH22082222_00Z-GEFS</stp>
        <stp>TOTAL CLOUD COVER ENTIRE ATMOSPHERE</stp>
        <tr r="O96" s="1"/>
      </tp>
      <tp t="s">
        <v/>
        <stp/>
        <stp>KIAH FDH22082322_00Z-GEFS</stp>
        <stp>TOTAL CLOUD COVER ENTIRE ATMOSPHERE</stp>
        <tr r="O120" s="1"/>
      </tp>
      <tp t="s">
        <v/>
        <stp/>
        <stp>KIAH FDH22082422_00Z-GEFS</stp>
        <stp>TOTAL CLOUD COVER ENTIRE ATMOSPHERE</stp>
        <tr r="O144" s="1"/>
      </tp>
      <tp t="s">
        <v/>
        <stp/>
        <stp>KIAH FDH22082522_00Z-GEFS</stp>
        <stp>TOTAL CLOUD COVER ENTIRE ATMOSPHERE</stp>
        <tr r="O168" s="1"/>
      </tp>
      <tp t="s">
        <v/>
        <stp/>
        <stp>KIAH FDH22082622_00Z-GEFS</stp>
        <stp>TOTAL CLOUD COVER ENTIRE ATMOSPHERE</stp>
        <tr r="O192" s="1"/>
      </tp>
      <tp t="s">
        <v/>
        <stp/>
        <stp>KIAH FDH22082722_00Z-GEFS</stp>
        <stp>TOTAL CLOUD COVER ENTIRE ATMOSPHERE</stp>
        <tr r="O216" s="1"/>
      </tp>
      <tp t="s">
        <v/>
        <stp/>
        <stp>KIAH FDH22082822_00Z-GEFS</stp>
        <stp>TOTAL CLOUD COVER ENTIRE ATMOSPHERE</stp>
        <tr r="O240" s="1"/>
      </tp>
      <tp t="s">
        <v/>
        <stp/>
        <stp>KIAH FDH22082922_00Z-GEFS</stp>
        <stp>TOTAL CLOUD COVER ENTIRE ATMOSPHERE</stp>
        <tr r="O264" s="1"/>
      </tp>
      <tp t="s">
        <v/>
        <stp/>
        <stp>KIAH FDH22083022_00Z-GEFS</stp>
        <stp>TOTAL CLOUD COVER ENTIRE ATMOSPHERE</stp>
        <tr r="O288" s="1"/>
      </tp>
      <tp t="s">
        <v/>
        <stp/>
        <stp>KIAH FDH22083122_00Z-GEFS</stp>
        <stp>TOTAL CLOUD COVER ENTIRE ATMOSPHERE</stp>
        <tr r="O312" s="1"/>
      </tp>
      <tp t="s">
        <v/>
        <stp/>
        <stp>KIAH FDH22090123_00Z-GEFS</stp>
        <stp>TOTAL CLOUD COVER ENTIRE ATMOSPHERE</stp>
        <tr r="O337" s="1"/>
      </tp>
      <tp>
        <v>54</v>
        <stp/>
        <stp>KIAH FDH22090223_00Z-GEFS</stp>
        <stp>TOTAL CLOUD COVER ENTIRE ATMOSPHERE</stp>
        <tr r="O361" s="1"/>
      </tp>
      <tp t="s">
        <v/>
        <stp/>
        <stp>KIAH FDH22090323_00Z-GEFS</stp>
        <stp>TOTAL CLOUD COVER ENTIRE ATMOSPHERE</stp>
        <tr r="O385" s="1"/>
      </tp>
      <tp t="s">
        <v/>
        <stp/>
        <stp>KIAH FDH22081922_00Z-GEFS</stp>
        <stp>TOTAL CLOUD COVER ENTIRE ATMOSPHERE</stp>
        <tr r="O24" s="1"/>
      </tp>
      <tp>
        <v>42</v>
        <stp/>
        <stp>KIAH FDH22090124_00Z-GEFS</stp>
        <stp>TOTAL CLOUD COVER ENTIRE ATMOSPHERE</stp>
        <tr r="O338" s="1"/>
      </tp>
      <tp>
        <v>54</v>
        <stp/>
        <stp>KIAH FDH22090224_00Z-GEFS</stp>
        <stp>TOTAL CLOUD COVER ENTIRE ATMOSPHERE</stp>
        <tr r="O362" s="1"/>
      </tp>
      <tp t="s">
        <v/>
        <stp/>
        <stp>KIAH FDH22090324_00Z-GEFS</stp>
        <stp>TOTAL CLOUD COVER ENTIRE ATMOSPHERE</stp>
        <tr r="O386" s="1"/>
      </tp>
      <tp>
        <v>40</v>
        <stp/>
        <stp>KIAH FDH22082024_00Z-GEFS</stp>
        <stp>TOTAL CLOUD COVER ENTIRE ATMOSPHERE</stp>
        <tr r="O50" s="1"/>
      </tp>
      <tp>
        <v>79</v>
        <stp/>
        <stp>KIAH FDH22082124_00Z-GEFS</stp>
        <stp>TOTAL CLOUD COVER ENTIRE ATMOSPHERE</stp>
        <tr r="O74" s="1"/>
      </tp>
      <tp>
        <v>94</v>
        <stp/>
        <stp>KIAH FDH22082224_00Z-GEFS</stp>
        <stp>TOTAL CLOUD COVER ENTIRE ATMOSPHERE</stp>
        <tr r="O98" s="1"/>
      </tp>
      <tp>
        <v>91</v>
        <stp/>
        <stp>KIAH FDH22082324_00Z-GEFS</stp>
        <stp>TOTAL CLOUD COVER ENTIRE ATMOSPHERE</stp>
        <tr r="O122" s="1"/>
      </tp>
      <tp>
        <v>80</v>
        <stp/>
        <stp>KIAH FDH22082424_00Z-GEFS</stp>
        <stp>TOTAL CLOUD COVER ENTIRE ATMOSPHERE</stp>
        <tr r="O146" s="1"/>
      </tp>
      <tp>
        <v>51</v>
        <stp/>
        <stp>KIAH FDH22082524_00Z-GEFS</stp>
        <stp>TOTAL CLOUD COVER ENTIRE ATMOSPHERE</stp>
        <tr r="O170" s="1"/>
      </tp>
      <tp>
        <v>44</v>
        <stp/>
        <stp>KIAH FDH22082624_00Z-GEFS</stp>
        <stp>TOTAL CLOUD COVER ENTIRE ATMOSPHERE</stp>
        <tr r="O194" s="1"/>
      </tp>
      <tp>
        <v>51</v>
        <stp/>
        <stp>KIAH FDH22082724_00Z-GEFS</stp>
        <stp>TOTAL CLOUD COVER ENTIRE ATMOSPHERE</stp>
        <tr r="O218" s="1"/>
      </tp>
      <tp>
        <v>51</v>
        <stp/>
        <stp>KIAH FDH22082824_00Z-GEFS</stp>
        <stp>TOTAL CLOUD COVER ENTIRE ATMOSPHERE</stp>
        <tr r="O242" s="1"/>
      </tp>
      <tp>
        <v>51</v>
        <stp/>
        <stp>KIAH FDH22082924_00Z-GEFS</stp>
        <stp>TOTAL CLOUD COVER ENTIRE ATMOSPHERE</stp>
        <tr r="O266" s="1"/>
      </tp>
      <tp>
        <v>55</v>
        <stp/>
        <stp>KIAH FDH22083024_00Z-GEFS</stp>
        <stp>TOTAL CLOUD COVER ENTIRE ATMOSPHERE</stp>
        <tr r="O290" s="1"/>
      </tp>
      <tp>
        <v>51</v>
        <stp/>
        <stp>KIAH FDH22083124_00Z-GEFS</stp>
        <stp>TOTAL CLOUD COVER ENTIRE ATMOSPHERE</stp>
        <tr r="O314" s="1"/>
      </tp>
      <tp>
        <v>46</v>
        <stp/>
        <stp>KIAH FDH22081924_00Z-GEFS</stp>
        <stp>TOTAL CLOUD COVER ENTIRE ATMOSPHERE</stp>
        <tr r="O26" s="1"/>
      </tp>
      <tp>
        <v>84.7</v>
        <stp/>
        <stp>KIAH FDH2208197_00Z-GEFS</stp>
        <stp>2M RELATIVE HUMIDITY</stp>
        <tr r="L9" s="1"/>
      </tp>
      <tp>
        <v>81.5</v>
        <stp/>
        <stp>KIAH FDH2208317_00Z-GEFS</stp>
        <stp>2M RELATIVE HUMIDITY</stp>
        <tr r="L297" s="1"/>
      </tp>
      <tp>
        <v>80.7</v>
        <stp/>
        <stp>KIAH FDH2208307_00Z-GEFS</stp>
        <stp>2M RELATIVE HUMIDITY</stp>
        <tr r="L273" s="1"/>
      </tp>
      <tp>
        <v>83.2</v>
        <stp/>
        <stp>KIAH FDH2208257_00Z-GEFS</stp>
        <stp>2M RELATIVE HUMIDITY</stp>
        <tr r="L153" s="1"/>
      </tp>
      <tp>
        <v>84.3</v>
        <stp/>
        <stp>KIAH FDH2208247_00Z-GEFS</stp>
        <stp>2M RELATIVE HUMIDITY</stp>
        <tr r="L129" s="1"/>
      </tp>
      <tp>
        <v>81.5</v>
        <stp/>
        <stp>KIAH FDH2208277_00Z-GEFS</stp>
        <stp>2M RELATIVE HUMIDITY</stp>
        <tr r="L201" s="1"/>
      </tp>
      <tp>
        <v>82</v>
        <stp/>
        <stp>KIAH FDH2208267_00Z-GEFS</stp>
        <stp>2M RELATIVE HUMIDITY</stp>
        <tr r="L177" s="1"/>
      </tp>
      <tp>
        <v>81.900000000000006</v>
        <stp/>
        <stp>KIAH FDH2208217_00Z-GEFS</stp>
        <stp>2M RELATIVE HUMIDITY</stp>
        <tr r="L57" s="1"/>
      </tp>
      <tp>
        <v>83.2</v>
        <stp/>
        <stp>KIAH FDH2208207_00Z-GEFS</stp>
        <stp>2M RELATIVE HUMIDITY</stp>
        <tr r="L33" s="1"/>
      </tp>
      <tp>
        <v>83.4</v>
        <stp/>
        <stp>KIAH FDH2208237_00Z-GEFS</stp>
        <stp>2M RELATIVE HUMIDITY</stp>
        <tr r="L105" s="1"/>
      </tp>
      <tp>
        <v>83</v>
        <stp/>
        <stp>KIAH FDH2208227_00Z-GEFS</stp>
        <stp>2M RELATIVE HUMIDITY</stp>
        <tr r="L81" s="1"/>
      </tp>
      <tp>
        <v>81.599999999999994</v>
        <stp/>
        <stp>KIAH FDH2208297_00Z-GEFS</stp>
        <stp>2M RELATIVE HUMIDITY</stp>
        <tr r="L249" s="1"/>
      </tp>
      <tp>
        <v>80.599999999999994</v>
        <stp/>
        <stp>KIAH FDH2208287_00Z-GEFS</stp>
        <stp>2M RELATIVE HUMIDITY</stp>
        <tr r="L225" s="1"/>
      </tp>
      <tp t="s">
        <v/>
        <stp/>
        <stp>KIAH FDH2209047_00Z-GEFS</stp>
        <stp>2M RELATIVE HUMIDITY</stp>
        <tr r="L393" s="1"/>
      </tp>
      <tp>
        <v>78.599999999999994</v>
        <stp/>
        <stp>KIAH FDH2209017_00Z-GEFS</stp>
        <stp>2M RELATIVE HUMIDITY</stp>
        <tr r="L321" s="1"/>
      </tp>
      <tp>
        <v>75.3</v>
        <stp/>
        <stp>KIAH FDH2209037_00Z-GEFS</stp>
        <stp>2M RELATIVE HUMIDITY</stp>
        <tr r="L369" s="1"/>
      </tp>
      <tp>
        <v>76</v>
        <stp/>
        <stp>KIAH FDH2209027_00Z-GEFS</stp>
        <stp>2M RELATIVE HUMIDITY</stp>
        <tr r="L345" s="1"/>
      </tp>
      <tp t="s">
        <v>Field ACCUMULATED PRECIP PER HOUR INTERPOLATED not found</v>
        <stp/>
        <stp>KIAH FDH22083119_00Z-GEFS</stp>
        <stp>ACCUMULATED PRECIP PER HOUR INTERPOLATED</stp>
        <tr r="M309" s="1"/>
      </tp>
      <tp t="s">
        <v>Field ACCUMULATED PRECIP PER HOUR INTERPOLATED not found</v>
        <stp/>
        <stp>KIAH FDH22083019_00Z-GEFS</stp>
        <stp>ACCUMULATED PRECIP PER HOUR INTERPOLATED</stp>
        <tr r="M285" s="1"/>
      </tp>
      <tp t="s">
        <v>Field ACCUMULATED PRECIP PER HOUR INTERPOLATED not found</v>
        <stp/>
        <stp>KIAH FDH22082919_00Z-GEFS</stp>
        <stp>ACCUMULATED PRECIP PER HOUR INTERPOLATED</stp>
        <tr r="M261" s="1"/>
      </tp>
      <tp t="s">
        <v>Field ACCUMULATED PRECIP PER HOUR INTERPOLATED not found</v>
        <stp/>
        <stp>KIAH FDH22082819_00Z-GEFS</stp>
        <stp>ACCUMULATED PRECIP PER HOUR INTERPOLATED</stp>
        <tr r="M237" s="1"/>
      </tp>
      <tp t="s">
        <v>Field ACCUMULATED PRECIP PER HOUR INTERPOLATED not found</v>
        <stp/>
        <stp>KIAH FDH22082719_00Z-GEFS</stp>
        <stp>ACCUMULATED PRECIP PER HOUR INTERPOLATED</stp>
        <tr r="M213" s="1"/>
      </tp>
      <tp t="s">
        <v>Field ACCUMULATED PRECIP PER HOUR INTERPOLATED not found</v>
        <stp/>
        <stp>KIAH FDH22082619_00Z-GEFS</stp>
        <stp>ACCUMULATED PRECIP PER HOUR INTERPOLATED</stp>
        <tr r="M189" s="1"/>
      </tp>
      <tp t="s">
        <v>Field ACCUMULATED PRECIP PER HOUR INTERPOLATED not found</v>
        <stp/>
        <stp>KIAH FDH22082519_00Z-GEFS</stp>
        <stp>ACCUMULATED PRECIP PER HOUR INTERPOLATED</stp>
        <tr r="M165" s="1"/>
      </tp>
      <tp t="s">
        <v>Field ACCUMULATED PRECIP PER HOUR INTERPOLATED not found</v>
        <stp/>
        <stp>KIAH FDH22082419_00Z-GEFS</stp>
        <stp>ACCUMULATED PRECIP PER HOUR INTERPOLATED</stp>
        <tr r="M141" s="1"/>
      </tp>
      <tp t="s">
        <v>Field ACCUMULATED PRECIP PER HOUR INTERPOLATED not found</v>
        <stp/>
        <stp>KIAH FDH22082319_00Z-GEFS</stp>
        <stp>ACCUMULATED PRECIP PER HOUR INTERPOLATED</stp>
        <tr r="M117" s="1"/>
      </tp>
      <tp t="s">
        <v>Field ACCUMULATED PRECIP PER HOUR INTERPOLATED not found</v>
        <stp/>
        <stp>KIAH FDH22082219_00Z-GEFS</stp>
        <stp>ACCUMULATED PRECIP PER HOUR INTERPOLATED</stp>
        <tr r="M93" s="1"/>
      </tp>
      <tp t="s">
        <v>Field ACCUMULATED PRECIP PER HOUR INTERPOLATED not found</v>
        <stp/>
        <stp>KIAH FDH22082119_00Z-GEFS</stp>
        <stp>ACCUMULATED PRECIP PER HOUR INTERPOLATED</stp>
        <tr r="M69" s="1"/>
      </tp>
      <tp t="s">
        <v>Field ACCUMULATED PRECIP PER HOUR INTERPOLATED not found</v>
        <stp/>
        <stp>KIAH FDH22082019_00Z-GEFS</stp>
        <stp>ACCUMULATED PRECIP PER HOUR INTERPOLATED</stp>
        <tr r="M45" s="1"/>
      </tp>
      <tp t="s">
        <v>Field ACCUMULATED PRECIP PER HOUR INTERPOLATED not found</v>
        <stp/>
        <stp>KIAH FDH22081919_00Z-GEFS</stp>
        <stp>ACCUMULATED PRECIP PER HOUR INTERPOLATED</stp>
        <tr r="M21" s="1"/>
      </tp>
      <tp t="s">
        <v>Field ACCUMULATED PRECIP PER HOUR INTERPOLATED not found</v>
        <stp/>
        <stp>KIAH FDH22090318_00Z-GEFS</stp>
        <stp>ACCUMULATED PRECIP PER HOUR INTERPOLATED</stp>
        <tr r="M380" s="1"/>
      </tp>
      <tp t="s">
        <v>Field ACCUMULATED PRECIP PER HOUR INTERPOLATED not found</v>
        <stp/>
        <stp>KIAH FDH22090218_00Z-GEFS</stp>
        <stp>ACCUMULATED PRECIP PER HOUR INTERPOLATED</stp>
        <tr r="M356" s="1"/>
      </tp>
      <tp t="s">
        <v>Field ACCUMULATED PRECIP PER HOUR INTERPOLATED not found</v>
        <stp/>
        <stp>KIAH FDH22090118_00Z-GEFS</stp>
        <stp>ACCUMULATED PRECIP PER HOUR INTERPOLATED</stp>
        <tr r="M332" s="1"/>
      </tp>
      <tp>
        <v>80.5</v>
        <stp/>
        <stp>KIAH FDH2208316_00Z-GEFS</stp>
        <stp>2M RELATIVE HUMIDITY</stp>
        <tr r="L296" s="1"/>
      </tp>
      <tp>
        <v>79.7</v>
        <stp/>
        <stp>KIAH FDH2208306_00Z-GEFS</stp>
        <stp>2M RELATIVE HUMIDITY</stp>
        <tr r="L272" s="1"/>
      </tp>
      <tp>
        <v>82.7</v>
        <stp/>
        <stp>KIAH FDH2208256_00Z-GEFS</stp>
        <stp>2M RELATIVE HUMIDITY</stp>
        <tr r="L152" s="1"/>
      </tp>
      <tp>
        <v>83.9</v>
        <stp/>
        <stp>KIAH FDH2208246_00Z-GEFS</stp>
        <stp>2M RELATIVE HUMIDITY</stp>
        <tr r="L128" s="1"/>
      </tp>
      <tp>
        <v>80.5</v>
        <stp/>
        <stp>KIAH FDH2208276_00Z-GEFS</stp>
        <stp>2M RELATIVE HUMIDITY</stp>
        <tr r="L200" s="1"/>
      </tp>
      <tp>
        <v>81.3</v>
        <stp/>
        <stp>KIAH FDH2208266_00Z-GEFS</stp>
        <stp>2M RELATIVE HUMIDITY</stp>
        <tr r="L176" s="1"/>
      </tp>
      <tp>
        <v>81.099999999999994</v>
        <stp/>
        <stp>KIAH FDH2208216_00Z-GEFS</stp>
        <stp>2M RELATIVE HUMIDITY</stp>
        <tr r="L56" s="1"/>
      </tp>
      <tp>
        <v>82.5</v>
        <stp/>
        <stp>KIAH FDH2208206_00Z-GEFS</stp>
        <stp>2M RELATIVE HUMIDITY</stp>
        <tr r="L32" s="1"/>
      </tp>
      <tp>
        <v>83.1</v>
        <stp/>
        <stp>KIAH FDH2208236_00Z-GEFS</stp>
        <stp>2M RELATIVE HUMIDITY</stp>
        <tr r="L104" s="1"/>
      </tp>
      <tp>
        <v>82.4</v>
        <stp/>
        <stp>KIAH FDH2208226_00Z-GEFS</stp>
        <stp>2M RELATIVE HUMIDITY</stp>
        <tr r="L80" s="1"/>
      </tp>
      <tp>
        <v>80.5</v>
        <stp/>
        <stp>KIAH FDH2208296_00Z-GEFS</stp>
        <stp>2M RELATIVE HUMIDITY</stp>
        <tr r="L248" s="1"/>
      </tp>
      <tp>
        <v>79.599999999999994</v>
        <stp/>
        <stp>KIAH FDH2208286_00Z-GEFS</stp>
        <stp>2M RELATIVE HUMIDITY</stp>
        <tr r="L224" s="1"/>
      </tp>
      <tp t="s">
        <v/>
        <stp/>
        <stp>KIAH FDH2209046_00Z-GEFS</stp>
        <stp>2M RELATIVE HUMIDITY</stp>
        <tr r="L392" s="1"/>
      </tp>
      <tp>
        <v>77.5</v>
        <stp/>
        <stp>KIAH FDH2209016_00Z-GEFS</stp>
        <stp>2M RELATIVE HUMIDITY</stp>
        <tr r="L320" s="1"/>
      </tp>
      <tp>
        <v>74.2</v>
        <stp/>
        <stp>KIAH FDH2209036_00Z-GEFS</stp>
        <stp>2M RELATIVE HUMIDITY</stp>
        <tr r="L368" s="1"/>
      </tp>
      <tp>
        <v>74.8</v>
        <stp/>
        <stp>KIAH FDH2209026_00Z-GEFS</stp>
        <stp>2M RELATIVE HUMIDITY</stp>
        <tr r="L344" s="1"/>
      </tp>
      <tp t="s">
        <v>Field ACCUMULATED PRECIP PER HOUR INTERPOLATED not found</v>
        <stp/>
        <stp>KIAH FDH22083118_00Z-GEFS</stp>
        <stp>ACCUMULATED PRECIP PER HOUR INTERPOLATED</stp>
        <tr r="M308" s="1"/>
      </tp>
      <tp t="s">
        <v>Field ACCUMULATED PRECIP PER HOUR INTERPOLATED not found</v>
        <stp/>
        <stp>KIAH FDH22083018_00Z-GEFS</stp>
        <stp>ACCUMULATED PRECIP PER HOUR INTERPOLATED</stp>
        <tr r="M284" s="1"/>
      </tp>
      <tp t="s">
        <v>Field ACCUMULATED PRECIP PER HOUR INTERPOLATED not found</v>
        <stp/>
        <stp>KIAH FDH22082918_00Z-GEFS</stp>
        <stp>ACCUMULATED PRECIP PER HOUR INTERPOLATED</stp>
        <tr r="M260" s="1"/>
      </tp>
      <tp t="s">
        <v>Field ACCUMULATED PRECIP PER HOUR INTERPOLATED not found</v>
        <stp/>
        <stp>KIAH FDH22082818_00Z-GEFS</stp>
        <stp>ACCUMULATED PRECIP PER HOUR INTERPOLATED</stp>
        <tr r="M236" s="1"/>
      </tp>
      <tp t="s">
        <v>Field ACCUMULATED PRECIP PER HOUR INTERPOLATED not found</v>
        <stp/>
        <stp>KIAH FDH22082718_00Z-GEFS</stp>
        <stp>ACCUMULATED PRECIP PER HOUR INTERPOLATED</stp>
        <tr r="M212" s="1"/>
      </tp>
      <tp t="s">
        <v>Field ACCUMULATED PRECIP PER HOUR INTERPOLATED not found</v>
        <stp/>
        <stp>KIAH FDH22082618_00Z-GEFS</stp>
        <stp>ACCUMULATED PRECIP PER HOUR INTERPOLATED</stp>
        <tr r="M188" s="1"/>
      </tp>
      <tp t="s">
        <v>Field ACCUMULATED PRECIP PER HOUR INTERPOLATED not found</v>
        <stp/>
        <stp>KIAH FDH22082518_00Z-GEFS</stp>
        <stp>ACCUMULATED PRECIP PER HOUR INTERPOLATED</stp>
        <tr r="M164" s="1"/>
      </tp>
      <tp t="s">
        <v>Field ACCUMULATED PRECIP PER HOUR INTERPOLATED not found</v>
        <stp/>
        <stp>KIAH FDH22082418_00Z-GEFS</stp>
        <stp>ACCUMULATED PRECIP PER HOUR INTERPOLATED</stp>
        <tr r="M140" s="1"/>
      </tp>
      <tp t="s">
        <v>Field ACCUMULATED PRECIP PER HOUR INTERPOLATED not found</v>
        <stp/>
        <stp>KIAH FDH22082318_00Z-GEFS</stp>
        <stp>ACCUMULATED PRECIP PER HOUR INTERPOLATED</stp>
        <tr r="M116" s="1"/>
      </tp>
      <tp t="s">
        <v>Field ACCUMULATED PRECIP PER HOUR INTERPOLATED not found</v>
        <stp/>
        <stp>KIAH FDH22082218_00Z-GEFS</stp>
        <stp>ACCUMULATED PRECIP PER HOUR INTERPOLATED</stp>
        <tr r="M92" s="1"/>
      </tp>
      <tp t="s">
        <v>Field ACCUMULATED PRECIP PER HOUR INTERPOLATED not found</v>
        <stp/>
        <stp>KIAH FDH22082118_00Z-GEFS</stp>
        <stp>ACCUMULATED PRECIP PER HOUR INTERPOLATED</stp>
        <tr r="M68" s="1"/>
      </tp>
      <tp t="s">
        <v>Field ACCUMULATED PRECIP PER HOUR INTERPOLATED not found</v>
        <stp/>
        <stp>KIAH FDH22082018_00Z-GEFS</stp>
        <stp>ACCUMULATED PRECIP PER HOUR INTERPOLATED</stp>
        <tr r="M44" s="1"/>
      </tp>
      <tp t="s">
        <v>Field ACCUMULATED PRECIP PER HOUR INTERPOLATED not found</v>
        <stp/>
        <stp>KIAH FDH22081918_00Z-GEFS</stp>
        <stp>ACCUMULATED PRECIP PER HOUR INTERPOLATED</stp>
        <tr r="M20" s="1"/>
      </tp>
      <tp t="s">
        <v>Field ACCUMULATED PRECIP PER HOUR INTERPOLATED not found</v>
        <stp/>
        <stp>KIAH FDH22090319_00Z-GEFS</stp>
        <stp>ACCUMULATED PRECIP PER HOUR INTERPOLATED</stp>
        <tr r="M381" s="1"/>
      </tp>
      <tp t="s">
        <v>Field ACCUMULATED PRECIP PER HOUR INTERPOLATED not found</v>
        <stp/>
        <stp>KIAH FDH22090219_00Z-GEFS</stp>
        <stp>ACCUMULATED PRECIP PER HOUR INTERPOLATED</stp>
        <tr r="M357" s="1"/>
      </tp>
      <tp t="s">
        <v>Field ACCUMULATED PRECIP PER HOUR INTERPOLATED not found</v>
        <stp/>
        <stp>KIAH FDH22090119_00Z-GEFS</stp>
        <stp>ACCUMULATED PRECIP PER HOUR INTERPOLATED</stp>
        <tr r="M333" s="1"/>
      </tp>
      <tp>
        <v>79.400000000000006</v>
        <stp/>
        <stp>KIAH FDH2208315_00Z-GEFS</stp>
        <stp>2M RELATIVE HUMIDITY</stp>
        <tr r="L295" s="1"/>
      </tp>
      <tp>
        <v>78.7</v>
        <stp/>
        <stp>KIAH FDH2208305_00Z-GEFS</stp>
        <stp>2M RELATIVE HUMIDITY</stp>
        <tr r="L271" s="1"/>
      </tp>
      <tp>
        <v>82.1</v>
        <stp/>
        <stp>KIAH FDH2208255_00Z-GEFS</stp>
        <stp>2M RELATIVE HUMIDITY</stp>
        <tr r="L151" s="1"/>
      </tp>
      <tp>
        <v>83.5</v>
        <stp/>
        <stp>KIAH FDH2208245_00Z-GEFS</stp>
        <stp>2M RELATIVE HUMIDITY</stp>
        <tr r="L127" s="1"/>
      </tp>
      <tp>
        <v>79.400000000000006</v>
        <stp/>
        <stp>KIAH FDH2208275_00Z-GEFS</stp>
        <stp>2M RELATIVE HUMIDITY</stp>
        <tr r="L199" s="1"/>
      </tp>
      <tp>
        <v>80.599999999999994</v>
        <stp/>
        <stp>KIAH FDH2208265_00Z-GEFS</stp>
        <stp>2M RELATIVE HUMIDITY</stp>
        <tr r="L175" s="1"/>
      </tp>
      <tp>
        <v>80.2</v>
        <stp/>
        <stp>KIAH FDH2208215_00Z-GEFS</stp>
        <stp>2M RELATIVE HUMIDITY</stp>
        <tr r="L55" s="1"/>
      </tp>
      <tp>
        <v>81.8</v>
        <stp/>
        <stp>KIAH FDH2208205_00Z-GEFS</stp>
        <stp>2M RELATIVE HUMIDITY</stp>
        <tr r="L31" s="1"/>
      </tp>
      <tp>
        <v>82.8</v>
        <stp/>
        <stp>KIAH FDH2208235_00Z-GEFS</stp>
        <stp>2M RELATIVE HUMIDITY</stp>
        <tr r="L103" s="1"/>
      </tp>
      <tp>
        <v>81.8</v>
        <stp/>
        <stp>KIAH FDH2208225_00Z-GEFS</stp>
        <stp>2M RELATIVE HUMIDITY</stp>
        <tr r="L79" s="1"/>
      </tp>
      <tp>
        <v>79.400000000000006</v>
        <stp/>
        <stp>KIAH FDH2208295_00Z-GEFS</stp>
        <stp>2M RELATIVE HUMIDITY</stp>
        <tr r="L247" s="1"/>
      </tp>
      <tp>
        <v>78.599999999999994</v>
        <stp/>
        <stp>KIAH FDH2208285_00Z-GEFS</stp>
        <stp>2M RELATIVE HUMIDITY</stp>
        <tr r="L223" s="1"/>
      </tp>
      <tp t="s">
        <v/>
        <stp/>
        <stp>KIAH FDH2209045_00Z-GEFS</stp>
        <stp>2M RELATIVE HUMIDITY</stp>
        <tr r="L391" s="1"/>
      </tp>
      <tp>
        <v>76.400000000000006</v>
        <stp/>
        <stp>KIAH FDH2209015_00Z-GEFS</stp>
        <stp>2M RELATIVE HUMIDITY</stp>
        <tr r="L319" s="1"/>
      </tp>
      <tp>
        <v>73.2</v>
        <stp/>
        <stp>KIAH FDH2209035_00Z-GEFS</stp>
        <stp>2M RELATIVE HUMIDITY</stp>
        <tr r="L367" s="1"/>
      </tp>
      <tp>
        <v>73.599999999999994</v>
        <stp/>
        <stp>KIAH FDH2209025_00Z-GEFS</stp>
        <stp>2M RELATIVE HUMIDITY</stp>
        <tr r="L343" s="1"/>
      </tp>
      <tp t="s">
        <v/>
        <stp/>
        <stp>KIAH FDH22082819_00Z-GEFS</stp>
        <stp>2M Hourly Temp</stp>
        <tr r="K237" s="1"/>
        <tr r="J237" s="1"/>
      </tp>
      <tp t="s">
        <v/>
        <stp/>
        <stp>KIAH FDH22082818_00Z-GEFS</stp>
        <stp>2M Hourly Temp</stp>
        <tr r="J236" s="1"/>
        <tr r="K236" s="1"/>
      </tp>
      <tp t="s">
        <v/>
        <stp/>
        <stp>KIAH FDH22082815_00Z-GEFS</stp>
        <stp>2M Hourly Temp</stp>
        <tr r="K233" s="1"/>
        <tr r="J233" s="1"/>
      </tp>
      <tp t="s">
        <v/>
        <stp/>
        <stp>KIAH FDH22082814_00Z-GEFS</stp>
        <stp>2M Hourly Temp</stp>
        <tr r="J232" s="1"/>
        <tr r="K232" s="1"/>
      </tp>
      <tp t="s">
        <v/>
        <stp/>
        <stp>KIAH FDH22082817_00Z-GEFS</stp>
        <stp>2M Hourly Temp</stp>
        <tr r="K235" s="1"/>
        <tr r="J235" s="1"/>
      </tp>
      <tp t="s">
        <v/>
        <stp/>
        <stp>KIAH FDH22082816_00Z-GEFS</stp>
        <stp>2M Hourly Temp</stp>
        <tr r="J234" s="1"/>
        <tr r="K234" s="1"/>
      </tp>
      <tp t="s">
        <v/>
        <stp/>
        <stp>KIAH FDH22082811_00Z-GEFS</stp>
        <stp>2M Hourly Temp</stp>
        <tr r="J229" s="1"/>
        <tr r="K229" s="1"/>
      </tp>
      <tp t="s">
        <v/>
        <stp/>
        <stp>KIAH FDH22082810_00Z-GEFS</stp>
        <stp>2M Hourly Temp</stp>
        <tr r="J228" s="1"/>
        <tr r="K228" s="1"/>
      </tp>
      <tp t="s">
        <v/>
        <stp/>
        <stp>KIAH FDH22082813_00Z-GEFS</stp>
        <stp>2M Hourly Temp</stp>
        <tr r="K231" s="1"/>
        <tr r="J231" s="1"/>
      </tp>
      <tp t="s">
        <v/>
        <stp/>
        <stp>KIAH FDH22082812_00Z-GEFS</stp>
        <stp>2M Hourly Temp</stp>
        <tr r="K230" s="1"/>
        <tr r="J230" s="1"/>
      </tp>
      <tp>
        <v>27.43</v>
        <stp/>
        <stp>KIAH FDH22082824_00Z-GEFS</stp>
        <stp>2M Hourly Temp</stp>
        <tr r="J242" s="1"/>
        <tr r="K242" s="1"/>
      </tp>
      <tp>
        <v>29.29</v>
        <stp/>
        <stp>KIAH FDH22082821_00Z-GEFS</stp>
        <stp>2M Hourly Temp</stp>
        <tr r="K239" s="1"/>
        <tr r="J239" s="1"/>
      </tp>
      <tp>
        <v>29.91</v>
        <stp/>
        <stp>KIAH FDH22082820_00Z-GEFS</stp>
        <stp>2M Hourly Temp</stp>
        <tr r="K238" s="1"/>
        <tr r="J238" s="1"/>
      </tp>
      <tp t="s">
        <v/>
        <stp/>
        <stp>KIAH FDH22082823_00Z-GEFS</stp>
        <stp>2M Hourly Temp</stp>
        <tr r="K241" s="1"/>
        <tr r="J241" s="1"/>
      </tp>
      <tp t="s">
        <v/>
        <stp/>
        <stp>KIAH FDH22082822_00Z-GEFS</stp>
        <stp>2M Hourly Temp</stp>
        <tr r="K240" s="1"/>
        <tr r="J240" s="1"/>
      </tp>
      <tp>
        <v>78.400000000000006</v>
        <stp/>
        <stp>KIAH FDH2208314_00Z-GEFS</stp>
        <stp>2M RELATIVE HUMIDITY</stp>
        <tr r="L294" s="1"/>
      </tp>
      <tp>
        <v>77.7</v>
        <stp/>
        <stp>KIAH FDH2208304_00Z-GEFS</stp>
        <stp>2M RELATIVE HUMIDITY</stp>
        <tr r="L270" s="1"/>
      </tp>
      <tp>
        <v>81.599999999999994</v>
        <stp/>
        <stp>KIAH FDH2208254_00Z-GEFS</stp>
        <stp>2M RELATIVE HUMIDITY</stp>
        <tr r="L150" s="1"/>
      </tp>
      <tp>
        <v>83.2</v>
        <stp/>
        <stp>KIAH FDH2208244_00Z-GEFS</stp>
        <stp>2M RELATIVE HUMIDITY</stp>
        <tr r="L126" s="1"/>
      </tp>
      <tp>
        <v>78.400000000000006</v>
        <stp/>
        <stp>KIAH FDH2208274_00Z-GEFS</stp>
        <stp>2M RELATIVE HUMIDITY</stp>
        <tr r="L198" s="1"/>
      </tp>
      <tp>
        <v>79.900000000000006</v>
        <stp/>
        <stp>KIAH FDH2208264_00Z-GEFS</stp>
        <stp>2M RELATIVE HUMIDITY</stp>
        <tr r="L174" s="1"/>
      </tp>
      <tp>
        <v>79.400000000000006</v>
        <stp/>
        <stp>KIAH FDH2208214_00Z-GEFS</stp>
        <stp>2M RELATIVE HUMIDITY</stp>
        <tr r="L54" s="1"/>
      </tp>
      <tp>
        <v>81</v>
        <stp/>
        <stp>KIAH FDH2208204_00Z-GEFS</stp>
        <stp>2M RELATIVE HUMIDITY</stp>
        <tr r="L30" s="1"/>
      </tp>
      <tp>
        <v>82.4</v>
        <stp/>
        <stp>KIAH FDH2208234_00Z-GEFS</stp>
        <stp>2M RELATIVE HUMIDITY</stp>
        <tr r="L102" s="1"/>
      </tp>
      <tp>
        <v>81.3</v>
        <stp/>
        <stp>KIAH FDH2208224_00Z-GEFS</stp>
        <stp>2M RELATIVE HUMIDITY</stp>
        <tr r="L78" s="1"/>
      </tp>
      <tp>
        <v>78.3</v>
        <stp/>
        <stp>KIAH FDH2208294_00Z-GEFS</stp>
        <stp>2M RELATIVE HUMIDITY</stp>
        <tr r="L246" s="1"/>
      </tp>
      <tp>
        <v>77.599999999999994</v>
        <stp/>
        <stp>KIAH FDH2208284_00Z-GEFS</stp>
        <stp>2M RELATIVE HUMIDITY</stp>
        <tr r="L222" s="1"/>
      </tp>
      <tp t="s">
        <v/>
        <stp/>
        <stp>KIAH FDH2209044_00Z-GEFS</stp>
        <stp>2M RELATIVE HUMIDITY</stp>
        <tr r="L390" s="1"/>
      </tp>
      <tp>
        <v>75.3</v>
        <stp/>
        <stp>KIAH FDH2209014_00Z-GEFS</stp>
        <stp>2M RELATIVE HUMIDITY</stp>
        <tr r="L318" s="1"/>
      </tp>
      <tp>
        <v>72.099999999999994</v>
        <stp/>
        <stp>KIAH FDH2209034_00Z-GEFS</stp>
        <stp>2M RELATIVE HUMIDITY</stp>
        <tr r="L366" s="1"/>
      </tp>
      <tp>
        <v>72.3</v>
        <stp/>
        <stp>KIAH FDH2209024_00Z-GEFS</stp>
        <stp>2M RELATIVE HUMIDITY</stp>
        <tr r="L342" s="1"/>
      </tp>
      <tp t="s">
        <v/>
        <stp/>
        <stp>KIAH FDH22082919_00Z-GEFS</stp>
        <stp>2M Hourly Temp</stp>
        <tr r="K261" s="1"/>
        <tr r="J261" s="1"/>
      </tp>
      <tp t="s">
        <v/>
        <stp/>
        <stp>KIAH FDH22081919_00Z-GEFS</stp>
        <stp>2M Hourly Temp</stp>
        <tr r="K21" s="1"/>
        <tr r="J21" s="1"/>
      </tp>
      <tp t="s">
        <v/>
        <stp/>
        <stp>KIAH FDH22082918_00Z-GEFS</stp>
        <stp>2M Hourly Temp</stp>
        <tr r="K260" s="1"/>
        <tr r="J260" s="1"/>
      </tp>
      <tp t="s">
        <v/>
        <stp/>
        <stp>KIAH FDH22081918_00Z-GEFS</stp>
        <stp>2M Hourly Temp</stp>
        <tr r="J20" s="1"/>
      </tp>
      <tp t="s">
        <v/>
        <stp/>
        <stp>KIAH FDH22082915_00Z-GEFS</stp>
        <stp>2M Hourly Temp</stp>
        <tr r="J257" s="1"/>
        <tr r="K257" s="1"/>
      </tp>
      <tp t="s">
        <v/>
        <stp/>
        <stp>KIAH FDH22081915_00Z-GEFS</stp>
        <stp>2M Hourly Temp</stp>
        <tr r="J17" s="1"/>
      </tp>
      <tp t="s">
        <v/>
        <stp/>
        <stp>KIAH FDH22082914_00Z-GEFS</stp>
        <stp>2M Hourly Temp</stp>
        <tr r="K256" s="1"/>
        <tr r="J256" s="1"/>
      </tp>
      <tp t="s">
        <v/>
        <stp/>
        <stp>KIAH FDH22081914_00Z-GEFS</stp>
        <stp>2M Hourly Temp</stp>
        <tr r="J16" s="1"/>
      </tp>
      <tp t="s">
        <v/>
        <stp/>
        <stp>KIAH FDH22082917_00Z-GEFS</stp>
        <stp>2M Hourly Temp</stp>
        <tr r="K259" s="1"/>
        <tr r="J259" s="1"/>
      </tp>
      <tp t="s">
        <v/>
        <stp/>
        <stp>KIAH FDH22081917_00Z-GEFS</stp>
        <stp>2M Hourly Temp</stp>
        <tr r="J19" s="1"/>
      </tp>
      <tp t="s">
        <v/>
        <stp/>
        <stp>KIAH FDH22082916_00Z-GEFS</stp>
        <stp>2M Hourly Temp</stp>
        <tr r="J258" s="1"/>
        <tr r="K258" s="1"/>
      </tp>
      <tp t="s">
        <v/>
        <stp/>
        <stp>KIAH FDH22081916_00Z-GEFS</stp>
        <stp>2M Hourly Temp</stp>
        <tr r="J18" s="1"/>
        <tr r="K18" s="1"/>
      </tp>
      <tp t="s">
        <v/>
        <stp/>
        <stp>KIAH FDH22082911_00Z-GEFS</stp>
        <stp>2M Hourly Temp</stp>
        <tr r="J253" s="1"/>
        <tr r="K253" s="1"/>
      </tp>
      <tp t="s">
        <v/>
        <stp/>
        <stp>KIAH FDH22081911_00Z-GEFS</stp>
        <stp>2M Hourly Temp</stp>
        <tr r="J13" s="1"/>
      </tp>
      <tp t="s">
        <v/>
        <stp/>
        <stp>KIAH FDH22082910_00Z-GEFS</stp>
        <stp>2M Hourly Temp</stp>
        <tr r="J252" s="1"/>
        <tr r="K252" s="1"/>
      </tp>
      <tp t="s">
        <v/>
        <stp/>
        <stp>KIAH FDH22081910_00Z-GEFS</stp>
        <stp>2M Hourly Temp</stp>
        <tr r="J12" s="1"/>
        <tr r="K12" s="1"/>
      </tp>
      <tp t="s">
        <v/>
        <stp/>
        <stp>KIAH FDH22082913_00Z-GEFS</stp>
        <stp>2M Hourly Temp</stp>
        <tr r="J255" s="1"/>
        <tr r="K255" s="1"/>
      </tp>
      <tp t="s">
        <v/>
        <stp/>
        <stp>KIAH FDH22081913_00Z-GEFS</stp>
        <stp>2M Hourly Temp</stp>
        <tr r="K15" s="1"/>
        <tr r="J15" s="1"/>
      </tp>
      <tp t="s">
        <v/>
        <stp/>
        <stp>KIAH FDH22082912_00Z-GEFS</stp>
        <stp>2M Hourly Temp</stp>
        <tr r="K254" s="1"/>
        <tr r="J254" s="1"/>
      </tp>
      <tp t="s">
        <v/>
        <stp/>
        <stp>KIAH FDH22081912_00Z-GEFS</stp>
        <stp>2M Hourly Temp</stp>
        <tr r="J14" s="1"/>
      </tp>
      <tp>
        <v>27.46</v>
        <stp/>
        <stp>KIAH FDH22082924_00Z-GEFS</stp>
        <stp>2M Hourly Temp</stp>
        <tr r="K266" s="1"/>
        <tr r="J266" s="1"/>
      </tp>
      <tp>
        <v>27.12</v>
        <stp/>
        <stp>KIAH FDH22081924_00Z-GEFS</stp>
        <stp>2M Hourly Temp</stp>
        <tr r="J26" s="1"/>
      </tp>
      <tp>
        <v>29.32</v>
        <stp/>
        <stp>KIAH FDH22082921_00Z-GEFS</stp>
        <stp>2M Hourly Temp</stp>
        <tr r="J263" s="1"/>
        <tr r="K263" s="1"/>
      </tp>
      <tp>
        <v>28.59</v>
        <stp/>
        <stp>KIAH FDH22081921_00Z-GEFS</stp>
        <stp>2M Hourly Temp</stp>
        <tr r="J23" s="1"/>
      </tp>
      <tp>
        <v>29.94</v>
        <stp/>
        <stp>KIAH FDH22082920_00Z-GEFS</stp>
        <stp>2M Hourly Temp</stp>
        <tr r="K262" s="1"/>
        <tr r="J262" s="1"/>
      </tp>
      <tp>
        <v>29.46</v>
        <stp/>
        <stp>KIAH FDH22081920_00Z-GEFS</stp>
        <stp>2M Hourly Temp</stp>
        <tr r="J22" s="1"/>
      </tp>
      <tp>
        <v>28.08</v>
        <stp/>
        <stp>KIAH FDH22082923_00Z-GEFS</stp>
        <stp>2M Hourly Temp</stp>
        <tr r="J265" s="1"/>
        <tr r="K265" s="1"/>
      </tp>
      <tp t="s">
        <v/>
        <stp/>
        <stp>KIAH FDH22081923_00Z-GEFS</stp>
        <stp>2M Hourly Temp</stp>
        <tr r="J25" s="1"/>
      </tp>
      <tp t="s">
        <v/>
        <stp/>
        <stp>KIAH FDH22082922_00Z-GEFS</stp>
        <stp>2M Hourly Temp</stp>
        <tr r="K264" s="1"/>
        <tr r="J264" s="1"/>
      </tp>
      <tp t="s">
        <v/>
        <stp/>
        <stp>KIAH FDH22081922_00Z-GEFS</stp>
        <stp>2M Hourly Temp</stp>
        <tr r="J24" s="1"/>
        <tr r="K24" s="1"/>
      </tp>
      <tp>
        <v>77.400000000000006</v>
        <stp/>
        <stp>KIAH FDH2208313_00Z-GEFS</stp>
        <stp>2M RELATIVE HUMIDITY</stp>
        <tr r="L293" s="1"/>
      </tp>
      <tp>
        <v>76.7</v>
        <stp/>
        <stp>KIAH FDH2208303_00Z-GEFS</stp>
        <stp>2M RELATIVE HUMIDITY</stp>
        <tr r="L269" s="1"/>
      </tp>
      <tp>
        <v>80.8</v>
        <stp/>
        <stp>KIAH FDH2208253_00Z-GEFS</stp>
        <stp>2M RELATIVE HUMIDITY</stp>
        <tr r="L149" s="1"/>
      </tp>
      <tp>
        <v>82.6</v>
        <stp/>
        <stp>KIAH FDH2208243_00Z-GEFS</stp>
        <stp>2M RELATIVE HUMIDITY</stp>
        <tr r="L125" s="1"/>
      </tp>
      <tp>
        <v>77.3</v>
        <stp/>
        <stp>KIAH FDH2208273_00Z-GEFS</stp>
        <stp>2M RELATIVE HUMIDITY</stp>
        <tr r="L197" s="1"/>
      </tp>
      <tp>
        <v>79.099999999999994</v>
        <stp/>
        <stp>KIAH FDH2208263_00Z-GEFS</stp>
        <stp>2M RELATIVE HUMIDITY</stp>
        <tr r="L173" s="1"/>
      </tp>
      <tp>
        <v>78.2</v>
        <stp/>
        <stp>KIAH FDH2208213_00Z-GEFS</stp>
        <stp>2M RELATIVE HUMIDITY</stp>
        <tr r="L53" s="1"/>
      </tp>
      <tp>
        <v>79.8</v>
        <stp/>
        <stp>KIAH FDH2208203_00Z-GEFS</stp>
        <stp>2M RELATIVE HUMIDITY</stp>
        <tr r="L29" s="1"/>
      </tp>
      <tp>
        <v>81.5</v>
        <stp/>
        <stp>KIAH FDH2208233_00Z-GEFS</stp>
        <stp>2M RELATIVE HUMIDITY</stp>
        <tr r="L101" s="1"/>
      </tp>
      <tp>
        <v>80.099999999999994</v>
        <stp/>
        <stp>KIAH FDH2208223_00Z-GEFS</stp>
        <stp>2M RELATIVE HUMIDITY</stp>
        <tr r="L77" s="1"/>
      </tp>
      <tp>
        <v>77.3</v>
        <stp/>
        <stp>KIAH FDH2208293_00Z-GEFS</stp>
        <stp>2M RELATIVE HUMIDITY</stp>
        <tr r="L245" s="1"/>
      </tp>
      <tp>
        <v>76.599999999999994</v>
        <stp/>
        <stp>KIAH FDH2208283_00Z-GEFS</stp>
        <stp>2M RELATIVE HUMIDITY</stp>
        <tr r="L221" s="1"/>
      </tp>
      <tp t="s">
        <v/>
        <stp/>
        <stp>KIAH FDH2209043_00Z-GEFS</stp>
        <stp>2M RELATIVE HUMIDITY</stp>
        <tr r="L389" s="1"/>
      </tp>
      <tp>
        <v>74.2</v>
        <stp/>
        <stp>KIAH FDH2209013_00Z-GEFS</stp>
        <stp>2M RELATIVE HUMIDITY</stp>
        <tr r="L317" s="1"/>
      </tp>
      <tp>
        <v>71.099999999999994</v>
        <stp/>
        <stp>KIAH FDH2209033_00Z-GEFS</stp>
        <stp>2M RELATIVE HUMIDITY</stp>
        <tr r="L365" s="1"/>
      </tp>
      <tp>
        <v>71.099999999999994</v>
        <stp/>
        <stp>KIAH FDH2209023_00Z-GEFS</stp>
        <stp>2M RELATIVE HUMIDITY</stp>
        <tr r="L341" s="1"/>
      </tp>
      <tp>
        <v>76.400000000000006</v>
        <stp/>
        <stp>KIAH FDH2208312_00Z-GEFS</stp>
        <stp>2M RELATIVE HUMIDITY</stp>
        <tr r="L292" s="1"/>
      </tp>
      <tp>
        <v>75.599999999999994</v>
        <stp/>
        <stp>KIAH FDH2208302_00Z-GEFS</stp>
        <stp>2M RELATIVE HUMIDITY</stp>
        <tr r="L268" s="1"/>
      </tp>
      <tp>
        <v>80</v>
        <stp/>
        <stp>KIAH FDH2208252_00Z-GEFS</stp>
        <stp>2M RELATIVE HUMIDITY</stp>
        <tr r="L148" s="1"/>
      </tp>
      <tp>
        <v>81.900000000000006</v>
        <stp/>
        <stp>KIAH FDH2208242_00Z-GEFS</stp>
        <stp>2M RELATIVE HUMIDITY</stp>
        <tr r="L124" s="1"/>
      </tp>
      <tp>
        <v>76.3</v>
        <stp/>
        <stp>KIAH FDH2208272_00Z-GEFS</stp>
        <stp>2M RELATIVE HUMIDITY</stp>
        <tr r="L196" s="1"/>
      </tp>
      <tp>
        <v>78.2</v>
        <stp/>
        <stp>KIAH FDH2208262_00Z-GEFS</stp>
        <stp>2M RELATIVE HUMIDITY</stp>
        <tr r="L172" s="1"/>
      </tp>
      <tp>
        <v>77</v>
        <stp/>
        <stp>KIAH FDH2208212_00Z-GEFS</stp>
        <stp>2M RELATIVE HUMIDITY</stp>
        <tr r="L52" s="1"/>
      </tp>
      <tp>
        <v>78.5</v>
        <stp/>
        <stp>KIAH FDH2208202_00Z-GEFS</stp>
        <stp>2M RELATIVE HUMIDITY</stp>
        <tr r="L28" s="1"/>
      </tp>
      <tp>
        <v>80.5</v>
        <stp/>
        <stp>KIAH FDH2208232_00Z-GEFS</stp>
        <stp>2M RELATIVE HUMIDITY</stp>
        <tr r="L100" s="1"/>
      </tp>
      <tp>
        <v>78.900000000000006</v>
        <stp/>
        <stp>KIAH FDH2208222_00Z-GEFS</stp>
        <stp>2M RELATIVE HUMIDITY</stp>
        <tr r="L76" s="1"/>
      </tp>
      <tp>
        <v>76.2</v>
        <stp/>
        <stp>KIAH FDH2208292_00Z-GEFS</stp>
        <stp>2M RELATIVE HUMIDITY</stp>
        <tr r="L244" s="1"/>
      </tp>
      <tp>
        <v>75.599999999999994</v>
        <stp/>
        <stp>KIAH FDH2208282_00Z-GEFS</stp>
        <stp>2M RELATIVE HUMIDITY</stp>
        <tr r="L220" s="1"/>
      </tp>
      <tp t="s">
        <v/>
        <stp/>
        <stp>KIAH FDH2209042_00Z-GEFS</stp>
        <stp>2M RELATIVE HUMIDITY</stp>
        <tr r="L388" s="1"/>
      </tp>
      <tp>
        <v>73</v>
        <stp/>
        <stp>KIAH FDH2209012_00Z-GEFS</stp>
        <stp>2M RELATIVE HUMIDITY</stp>
        <tr r="L316" s="1"/>
      </tp>
      <tp>
        <v>70</v>
        <stp/>
        <stp>KIAH FDH2209032_00Z-GEFS</stp>
        <stp>2M RELATIVE HUMIDITY</stp>
        <tr r="L364" s="1"/>
      </tp>
      <tp>
        <v>70</v>
        <stp/>
        <stp>KIAH FDH2209022_00Z-GEFS</stp>
        <stp>2M RELATIVE HUMIDITY</stp>
        <tr r="L340" s="1"/>
      </tp>
      <tp>
        <v>75.400000000000006</v>
        <stp/>
        <stp>KIAH FDH2208311_00Z-GEFS</stp>
        <stp>2M RELATIVE HUMIDITY</stp>
        <tr r="L291" s="1"/>
      </tp>
      <tp>
        <v>74.599999999999994</v>
        <stp/>
        <stp>KIAH FDH2208301_00Z-GEFS</stp>
        <stp>2M RELATIVE HUMIDITY</stp>
        <tr r="L267" s="1"/>
      </tp>
      <tp>
        <v>79.2</v>
        <stp/>
        <stp>KIAH FDH2208251_00Z-GEFS</stp>
        <stp>2M RELATIVE HUMIDITY</stp>
        <tr r="L147" s="1"/>
      </tp>
      <tp>
        <v>81.3</v>
        <stp/>
        <stp>KIAH FDH2208241_00Z-GEFS</stp>
        <stp>2M RELATIVE HUMIDITY</stp>
        <tr r="L123" s="1"/>
      </tp>
      <tp>
        <v>75.2</v>
        <stp/>
        <stp>KIAH FDH2208271_00Z-GEFS</stp>
        <stp>2M RELATIVE HUMIDITY</stp>
        <tr r="L195" s="1"/>
      </tp>
      <tp>
        <v>77.3</v>
        <stp/>
        <stp>KIAH FDH2208261_00Z-GEFS</stp>
        <stp>2M RELATIVE HUMIDITY</stp>
        <tr r="L171" s="1"/>
      </tp>
      <tp>
        <v>75.7</v>
        <stp/>
        <stp>KIAH FDH2208211_00Z-GEFS</stp>
        <stp>2M RELATIVE HUMIDITY</stp>
        <tr r="L51" s="1"/>
      </tp>
      <tp>
        <v>77.2</v>
        <stp/>
        <stp>KIAH FDH2208201_00Z-GEFS</stp>
        <stp>2M RELATIVE HUMIDITY</stp>
        <tr r="L27" s="1"/>
      </tp>
      <tp>
        <v>79.5</v>
        <stp/>
        <stp>KIAH FDH2208231_00Z-GEFS</stp>
        <stp>2M RELATIVE HUMIDITY</stp>
        <tr r="L99" s="1"/>
      </tp>
      <tp>
        <v>77.7</v>
        <stp/>
        <stp>KIAH FDH2208221_00Z-GEFS</stp>
        <stp>2M RELATIVE HUMIDITY</stp>
        <tr r="L75" s="1"/>
      </tp>
      <tp>
        <v>75.099999999999994</v>
        <stp/>
        <stp>KIAH FDH2208291_00Z-GEFS</stp>
        <stp>2M RELATIVE HUMIDITY</stp>
        <tr r="L243" s="1"/>
      </tp>
      <tp>
        <v>74.599999999999994</v>
        <stp/>
        <stp>KIAH FDH2208281_00Z-GEFS</stp>
        <stp>2M RELATIVE HUMIDITY</stp>
        <tr r="L219" s="1"/>
      </tp>
      <tp t="s">
        <v/>
        <stp/>
        <stp>KIAH FDH2209041_00Z-GEFS</stp>
        <stp>2M RELATIVE HUMIDITY</stp>
        <tr r="L387" s="1"/>
      </tp>
      <tp>
        <v>71.900000000000006</v>
        <stp/>
        <stp>KIAH FDH2209011_00Z-GEFS</stp>
        <stp>2M RELATIVE HUMIDITY</stp>
        <tr r="L315" s="1"/>
      </tp>
      <tp>
        <v>69</v>
        <stp/>
        <stp>KIAH FDH2209031_00Z-GEFS</stp>
        <stp>2M RELATIVE HUMIDITY</stp>
        <tr r="L363" s="1"/>
      </tp>
      <tp>
        <v>68.7</v>
        <stp/>
        <stp>KIAH FDH2209021_00Z-GEFS</stp>
        <stp>2M RELATIVE HUMIDITY</stp>
        <tr r="L339" s="1"/>
      </tp>
      <tp t="s">
        <v>Field ACCUMULATED PRECIP PER HOUR INTERPOLATED not found</v>
        <stp/>
        <stp>KIAH FDH22083111_00Z-GEFS</stp>
        <stp>ACCUMULATED PRECIP PER HOUR INTERPOLATED</stp>
        <tr r="M301" s="1"/>
      </tp>
      <tp t="s">
        <v>Field ACCUMULATED PRECIP PER HOUR INTERPOLATED not found</v>
        <stp/>
        <stp>KIAH FDH22083121_00Z-GEFS</stp>
        <stp>ACCUMULATED PRECIP PER HOUR INTERPOLATED</stp>
        <tr r="M311" s="1"/>
      </tp>
      <tp t="s">
        <v>Field ACCUMULATED PRECIP PER HOUR INTERPOLATED not found</v>
        <stp/>
        <stp>KIAH FDH22083011_00Z-GEFS</stp>
        <stp>ACCUMULATED PRECIP PER HOUR INTERPOLATED</stp>
        <tr r="M277" s="1"/>
      </tp>
      <tp t="s">
        <v>Field ACCUMULATED PRECIP PER HOUR INTERPOLATED not found</v>
        <stp/>
        <stp>KIAH FDH22083021_00Z-GEFS</stp>
        <stp>ACCUMULATED PRECIP PER HOUR INTERPOLATED</stp>
        <tr r="M287" s="1"/>
      </tp>
      <tp t="s">
        <v>Field ACCUMULATED PRECIP PER HOUR INTERPOLATED not found</v>
        <stp/>
        <stp>KIAH FDH22082911_00Z-GEFS</stp>
        <stp>ACCUMULATED PRECIP PER HOUR INTERPOLATED</stp>
        <tr r="M253" s="1"/>
      </tp>
      <tp t="s">
        <v>Field ACCUMULATED PRECIP PER HOUR INTERPOLATED not found</v>
        <stp/>
        <stp>KIAH FDH22082921_00Z-GEFS</stp>
        <stp>ACCUMULATED PRECIP PER HOUR INTERPOLATED</stp>
        <tr r="M263" s="1"/>
      </tp>
      <tp t="s">
        <v>Field ACCUMULATED PRECIP PER HOUR INTERPOLATED not found</v>
        <stp/>
        <stp>KIAH FDH22082811_00Z-GEFS</stp>
        <stp>ACCUMULATED PRECIP PER HOUR INTERPOLATED</stp>
        <tr r="M229" s="1"/>
      </tp>
      <tp t="s">
        <v>Field ACCUMULATED PRECIP PER HOUR INTERPOLATED not found</v>
        <stp/>
        <stp>KIAH FDH22082821_00Z-GEFS</stp>
        <stp>ACCUMULATED PRECIP PER HOUR INTERPOLATED</stp>
        <tr r="M239" s="1"/>
      </tp>
      <tp t="s">
        <v>Field ACCUMULATED PRECIP PER HOUR INTERPOLATED not found</v>
        <stp/>
        <stp>KIAH FDH22082711_00Z-GEFS</stp>
        <stp>ACCUMULATED PRECIP PER HOUR INTERPOLATED</stp>
        <tr r="M205" s="1"/>
      </tp>
      <tp t="s">
        <v>Field ACCUMULATED PRECIP PER HOUR INTERPOLATED not found</v>
        <stp/>
        <stp>KIAH FDH22082721_00Z-GEFS</stp>
        <stp>ACCUMULATED PRECIP PER HOUR INTERPOLATED</stp>
        <tr r="M215" s="1"/>
      </tp>
      <tp t="s">
        <v>Field ACCUMULATED PRECIP PER HOUR INTERPOLATED not found</v>
        <stp/>
        <stp>KIAH FDH22082611_00Z-GEFS</stp>
        <stp>ACCUMULATED PRECIP PER HOUR INTERPOLATED</stp>
        <tr r="M181" s="1"/>
      </tp>
      <tp t="s">
        <v>Field ACCUMULATED PRECIP PER HOUR INTERPOLATED not found</v>
        <stp/>
        <stp>KIAH FDH22082621_00Z-GEFS</stp>
        <stp>ACCUMULATED PRECIP PER HOUR INTERPOLATED</stp>
        <tr r="M191" s="1"/>
      </tp>
      <tp t="s">
        <v>Field ACCUMULATED PRECIP PER HOUR INTERPOLATED not found</v>
        <stp/>
        <stp>KIAH FDH22082511_00Z-GEFS</stp>
        <stp>ACCUMULATED PRECIP PER HOUR INTERPOLATED</stp>
        <tr r="M157" s="1"/>
      </tp>
      <tp t="s">
        <v>Field ACCUMULATED PRECIP PER HOUR INTERPOLATED not found</v>
        <stp/>
        <stp>KIAH FDH22082521_00Z-GEFS</stp>
        <stp>ACCUMULATED PRECIP PER HOUR INTERPOLATED</stp>
        <tr r="M167" s="1"/>
      </tp>
      <tp t="s">
        <v>Field ACCUMULATED PRECIP PER HOUR INTERPOLATED not found</v>
        <stp/>
        <stp>KIAH FDH22082411_00Z-GEFS</stp>
        <stp>ACCUMULATED PRECIP PER HOUR INTERPOLATED</stp>
        <tr r="M133" s="1"/>
      </tp>
      <tp t="s">
        <v>Field ACCUMULATED PRECIP PER HOUR INTERPOLATED not found</v>
        <stp/>
        <stp>KIAH FDH22082421_00Z-GEFS</stp>
        <stp>ACCUMULATED PRECIP PER HOUR INTERPOLATED</stp>
        <tr r="M143" s="1"/>
      </tp>
      <tp t="s">
        <v>Field ACCUMULATED PRECIP PER HOUR INTERPOLATED not found</v>
        <stp/>
        <stp>KIAH FDH22082311_00Z-GEFS</stp>
        <stp>ACCUMULATED PRECIP PER HOUR INTERPOLATED</stp>
        <tr r="M109" s="1"/>
      </tp>
      <tp t="s">
        <v>Field ACCUMULATED PRECIP PER HOUR INTERPOLATED not found</v>
        <stp/>
        <stp>KIAH FDH22082321_00Z-GEFS</stp>
        <stp>ACCUMULATED PRECIP PER HOUR INTERPOLATED</stp>
        <tr r="M119" s="1"/>
      </tp>
      <tp t="s">
        <v>Field ACCUMULATED PRECIP PER HOUR INTERPOLATED not found</v>
        <stp/>
        <stp>KIAH FDH22082211_00Z-GEFS</stp>
        <stp>ACCUMULATED PRECIP PER HOUR INTERPOLATED</stp>
        <tr r="M85" s="1"/>
      </tp>
      <tp t="s">
        <v>Field ACCUMULATED PRECIP PER HOUR INTERPOLATED not found</v>
        <stp/>
        <stp>KIAH FDH22082221_00Z-GEFS</stp>
        <stp>ACCUMULATED PRECIP PER HOUR INTERPOLATED</stp>
        <tr r="M95" s="1"/>
      </tp>
      <tp t="s">
        <v>Field ACCUMULATED PRECIP PER HOUR INTERPOLATED not found</v>
        <stp/>
        <stp>KIAH FDH22082111_00Z-GEFS</stp>
        <stp>ACCUMULATED PRECIP PER HOUR INTERPOLATED</stp>
        <tr r="M61" s="1"/>
      </tp>
      <tp t="s">
        <v>Field ACCUMULATED PRECIP PER HOUR INTERPOLATED not found</v>
        <stp/>
        <stp>KIAH FDH22082121_00Z-GEFS</stp>
        <stp>ACCUMULATED PRECIP PER HOUR INTERPOLATED</stp>
        <tr r="M71" s="1"/>
      </tp>
      <tp t="s">
        <v>Field ACCUMULATED PRECIP PER HOUR INTERPOLATED not found</v>
        <stp/>
        <stp>KIAH FDH22082011_00Z-GEFS</stp>
        <stp>ACCUMULATED PRECIP PER HOUR INTERPOLATED</stp>
        <tr r="M37" s="1"/>
      </tp>
      <tp t="s">
        <v>Field ACCUMULATED PRECIP PER HOUR INTERPOLATED not found</v>
        <stp/>
        <stp>KIAH FDH22082021_00Z-GEFS</stp>
        <stp>ACCUMULATED PRECIP PER HOUR INTERPOLATED</stp>
        <tr r="M47" s="1"/>
      </tp>
      <tp t="s">
        <v>Field ACCUMULATED PRECIP PER HOUR INTERPOLATED not found</v>
        <stp/>
        <stp>KIAH FDH22081911_00Z-GEFS</stp>
        <stp>ACCUMULATED PRECIP PER HOUR INTERPOLATED</stp>
        <tr r="M13" s="1"/>
      </tp>
      <tp t="s">
        <v>Field ACCUMULATED PRECIP PER HOUR INTERPOLATED not found</v>
        <stp/>
        <stp>KIAH FDH22081921_00Z-GEFS</stp>
        <stp>ACCUMULATED PRECIP PER HOUR INTERPOLATED</stp>
        <tr r="M23" s="1"/>
      </tp>
      <tp t="s">
        <v>Field ACCUMULATED PRECIP PER HOUR INTERPOLATED not found</v>
        <stp/>
        <stp>KIAH FDH22090310_00Z-GEFS</stp>
        <stp>ACCUMULATED PRECIP PER HOUR INTERPOLATED</stp>
        <tr r="M372" s="1"/>
      </tp>
      <tp t="s">
        <v>Field ACCUMULATED PRECIP PER HOUR INTERPOLATED not found</v>
        <stp/>
        <stp>KIAH FDH22090320_00Z-GEFS</stp>
        <stp>ACCUMULATED PRECIP PER HOUR INTERPOLATED</stp>
        <tr r="M382" s="1"/>
      </tp>
      <tp t="s">
        <v>Field ACCUMULATED PRECIP PER HOUR INTERPOLATED not found</v>
        <stp/>
        <stp>KIAH FDH22090210_00Z-GEFS</stp>
        <stp>ACCUMULATED PRECIP PER HOUR INTERPOLATED</stp>
        <tr r="M348" s="1"/>
      </tp>
      <tp t="s">
        <v>Field ACCUMULATED PRECIP PER HOUR INTERPOLATED not found</v>
        <stp/>
        <stp>KIAH FDH22090220_00Z-GEFS</stp>
        <stp>ACCUMULATED PRECIP PER HOUR INTERPOLATED</stp>
        <tr r="M358" s="1"/>
      </tp>
      <tp t="s">
        <v>Field ACCUMULATED PRECIP PER HOUR INTERPOLATED not found</v>
        <stp/>
        <stp>KIAH FDH22090110_00Z-GEFS</stp>
        <stp>ACCUMULATED PRECIP PER HOUR INTERPOLATED</stp>
        <tr r="M324" s="1"/>
      </tp>
      <tp t="s">
        <v>Field ACCUMULATED PRECIP PER HOUR INTERPOLATED not found</v>
        <stp/>
        <stp>KIAH FDH22090120_00Z-GEFS</stp>
        <stp>ACCUMULATED PRECIP PER HOUR INTERPOLATED</stp>
        <tr r="M334" s="1"/>
      </tp>
      <tp t="s">
        <v/>
        <stp/>
        <stp>KIAH FDH22082219_00Z-GEFS</stp>
        <stp>2M Hourly Temp</stp>
        <tr r="K93" s="1"/>
        <tr r="J93" s="1"/>
      </tp>
      <tp t="s">
        <v/>
        <stp/>
        <stp>KIAH FDH22090218_00Z-GEFS</stp>
        <stp>2M Hourly Temp</stp>
        <tr r="K356" s="1"/>
        <tr r="J356" s="1"/>
      </tp>
      <tp t="s">
        <v/>
        <stp/>
        <stp>KIAH FDH22082218_00Z-GEFS</stp>
        <stp>2M Hourly Temp</stp>
        <tr r="J92" s="1"/>
        <tr r="K92" s="1"/>
      </tp>
      <tp t="s">
        <v/>
        <stp/>
        <stp>KIAH FDH22090219_00Z-GEFS</stp>
        <stp>2M Hourly Temp</stp>
        <tr r="J357" s="1"/>
        <tr r="K357" s="1"/>
      </tp>
      <tp t="s">
        <v/>
        <stp/>
        <stp>KIAH FDH22082215_00Z-GEFS</stp>
        <stp>2M Hourly Temp</stp>
        <tr r="K89" s="1"/>
        <tr r="J89" s="1"/>
      </tp>
      <tp t="s">
        <v/>
        <stp/>
        <stp>KIAH FDH22090214_00Z-GEFS</stp>
        <stp>2M Hourly Temp</stp>
        <tr r="J352" s="1"/>
        <tr r="K352" s="1"/>
      </tp>
      <tp t="s">
        <v/>
        <stp/>
        <stp>KIAH FDH22082214_00Z-GEFS</stp>
        <stp>2M Hourly Temp</stp>
        <tr r="J88" s="1"/>
        <tr r="K88" s="1"/>
      </tp>
      <tp t="s">
        <v/>
        <stp/>
        <stp>KIAH FDH22090215_00Z-GEFS</stp>
        <stp>2M Hourly Temp</stp>
        <tr r="J353" s="1"/>
        <tr r="K353" s="1"/>
      </tp>
      <tp t="s">
        <v/>
        <stp/>
        <stp>KIAH FDH22082217_00Z-GEFS</stp>
        <stp>2M Hourly Temp</stp>
        <tr r="J91" s="1"/>
        <tr r="K91" s="1"/>
      </tp>
      <tp t="s">
        <v/>
        <stp/>
        <stp>KIAH FDH22090216_00Z-GEFS</stp>
        <stp>2M Hourly Temp</stp>
        <tr r="K354" s="1"/>
        <tr r="J354" s="1"/>
      </tp>
      <tp t="s">
        <v/>
        <stp/>
        <stp>KIAH FDH22082216_00Z-GEFS</stp>
        <stp>2M Hourly Temp</stp>
        <tr r="K90" s="1"/>
        <tr r="J90" s="1"/>
      </tp>
      <tp t="s">
        <v/>
        <stp/>
        <stp>KIAH FDH22090217_00Z-GEFS</stp>
        <stp>2M Hourly Temp</stp>
        <tr r="K355" s="1"/>
        <tr r="J355" s="1"/>
      </tp>
      <tp t="s">
        <v/>
        <stp/>
        <stp>KIAH FDH22082211_00Z-GEFS</stp>
        <stp>2M Hourly Temp</stp>
        <tr r="K85" s="1"/>
        <tr r="J85" s="1"/>
      </tp>
      <tp t="s">
        <v/>
        <stp/>
        <stp>KIAH FDH22090210_00Z-GEFS</stp>
        <stp>2M Hourly Temp</stp>
        <tr r="J348" s="1"/>
        <tr r="K348" s="1"/>
      </tp>
      <tp t="s">
        <v/>
        <stp/>
        <stp>KIAH FDH22082210_00Z-GEFS</stp>
        <stp>2M Hourly Temp</stp>
        <tr r="J84" s="1"/>
        <tr r="K84" s="1"/>
      </tp>
      <tp t="s">
        <v/>
        <stp/>
        <stp>KIAH FDH22090211_00Z-GEFS</stp>
        <stp>2M Hourly Temp</stp>
        <tr r="K349" s="1"/>
        <tr r="J349" s="1"/>
      </tp>
      <tp t="s">
        <v/>
        <stp/>
        <stp>KIAH FDH22082213_00Z-GEFS</stp>
        <stp>2M Hourly Temp</stp>
        <tr r="K87" s="1"/>
        <tr r="J87" s="1"/>
      </tp>
      <tp t="s">
        <v/>
        <stp/>
        <stp>KIAH FDH22090212_00Z-GEFS</stp>
        <stp>2M Hourly Temp</stp>
        <tr r="K350" s="1"/>
        <tr r="J350" s="1"/>
      </tp>
      <tp t="s">
        <v/>
        <stp/>
        <stp>KIAH FDH22082212_00Z-GEFS</stp>
        <stp>2M Hourly Temp</stp>
        <tr r="K86" s="1"/>
        <tr r="J86" s="1"/>
      </tp>
      <tp t="s">
        <v/>
        <stp/>
        <stp>KIAH FDH22090213_00Z-GEFS</stp>
        <stp>2M Hourly Temp</stp>
        <tr r="J351" s="1"/>
        <tr r="K351" s="1"/>
      </tp>
      <tp>
        <v>27.61</v>
        <stp/>
        <stp>KIAH FDH22090224_00Z-GEFS</stp>
        <stp>2M Hourly Temp</stp>
        <tr r="K362" s="1"/>
        <tr r="J362" s="1"/>
      </tp>
      <tp>
        <v>26.9</v>
        <stp/>
        <stp>KIAH FDH22082224_00Z-GEFS</stp>
        <stp>2M Hourly Temp</stp>
        <tr r="K98" s="1"/>
        <tr r="J98" s="1"/>
      </tp>
      <tp>
        <v>28.12</v>
        <stp/>
        <stp>KIAH FDH22082221_00Z-GEFS</stp>
        <stp>2M Hourly Temp</stp>
        <tr r="K95" s="1"/>
        <tr r="J95" s="1"/>
      </tp>
      <tp>
        <v>30.59</v>
        <stp/>
        <stp>KIAH FDH22090220_00Z-GEFS</stp>
        <stp>2M Hourly Temp</stp>
        <tr r="J358" s="1"/>
        <tr r="K358" s="1"/>
      </tp>
      <tp>
        <v>28.77</v>
        <stp/>
        <stp>KIAH FDH22082220_00Z-GEFS</stp>
        <stp>2M Hourly Temp</stp>
        <tr r="J94" s="1"/>
        <tr r="K94" s="1"/>
      </tp>
      <tp>
        <v>29.85</v>
        <stp/>
        <stp>KIAH FDH22090221_00Z-GEFS</stp>
        <stp>2M Hourly Temp</stp>
        <tr r="J359" s="1"/>
        <tr r="K359" s="1"/>
      </tp>
      <tp>
        <v>27.18</v>
        <stp/>
        <stp>KIAH FDH22082223_00Z-GEFS</stp>
        <stp>2M Hourly Temp</stp>
        <tr r="J97" s="1"/>
        <tr r="K97" s="1"/>
      </tp>
      <tp t="s">
        <v/>
        <stp/>
        <stp>KIAH FDH22090222_00Z-GEFS</stp>
        <stp>2M Hourly Temp</stp>
        <tr r="K360" s="1"/>
        <tr r="J360" s="1"/>
      </tp>
      <tp t="s">
        <v/>
        <stp/>
        <stp>KIAH FDH22082222_00Z-GEFS</stp>
        <stp>2M Hourly Temp</stp>
        <tr r="J96" s="1"/>
        <tr r="K96" s="1"/>
      </tp>
      <tp>
        <v>28.36</v>
        <stp/>
        <stp>KIAH FDH22090223_00Z-GEFS</stp>
        <stp>2M Hourly Temp</stp>
        <tr r="J361" s="1"/>
        <tr r="K361" s="1"/>
      </tp>
      <tp t="s">
        <v>Field ACCUMULATED PRECIP PER HOUR INTERPOLATED not found</v>
        <stp/>
        <stp>KIAH FDH22083110_00Z-GEFS</stp>
        <stp>ACCUMULATED PRECIP PER HOUR INTERPOLATED</stp>
        <tr r="M300" s="1"/>
      </tp>
      <tp t="s">
        <v>Field ACCUMULATED PRECIP PER HOUR INTERPOLATED not found</v>
        <stp/>
        <stp>KIAH FDH22083120_00Z-GEFS</stp>
        <stp>ACCUMULATED PRECIP PER HOUR INTERPOLATED</stp>
        <tr r="M310" s="1"/>
      </tp>
      <tp t="s">
        <v>Field ACCUMULATED PRECIP PER HOUR INTERPOLATED not found</v>
        <stp/>
        <stp>KIAH FDH22083010_00Z-GEFS</stp>
        <stp>ACCUMULATED PRECIP PER HOUR INTERPOLATED</stp>
        <tr r="M276" s="1"/>
      </tp>
      <tp t="s">
        <v>Field ACCUMULATED PRECIP PER HOUR INTERPOLATED not found</v>
        <stp/>
        <stp>KIAH FDH22083020_00Z-GEFS</stp>
        <stp>ACCUMULATED PRECIP PER HOUR INTERPOLATED</stp>
        <tr r="M286" s="1"/>
      </tp>
      <tp t="s">
        <v>Field ACCUMULATED PRECIP PER HOUR INTERPOLATED not found</v>
        <stp/>
        <stp>KIAH FDH22082910_00Z-GEFS</stp>
        <stp>ACCUMULATED PRECIP PER HOUR INTERPOLATED</stp>
        <tr r="M252" s="1"/>
      </tp>
      <tp t="s">
        <v>Field ACCUMULATED PRECIP PER HOUR INTERPOLATED not found</v>
        <stp/>
        <stp>KIAH FDH22082920_00Z-GEFS</stp>
        <stp>ACCUMULATED PRECIP PER HOUR INTERPOLATED</stp>
        <tr r="M262" s="1"/>
      </tp>
      <tp t="s">
        <v>Field ACCUMULATED PRECIP PER HOUR INTERPOLATED not found</v>
        <stp/>
        <stp>KIAH FDH22082810_00Z-GEFS</stp>
        <stp>ACCUMULATED PRECIP PER HOUR INTERPOLATED</stp>
        <tr r="M228" s="1"/>
      </tp>
      <tp t="s">
        <v>Field ACCUMULATED PRECIP PER HOUR INTERPOLATED not found</v>
        <stp/>
        <stp>KIAH FDH22082820_00Z-GEFS</stp>
        <stp>ACCUMULATED PRECIP PER HOUR INTERPOLATED</stp>
        <tr r="M238" s="1"/>
      </tp>
      <tp t="s">
        <v>Field ACCUMULATED PRECIP PER HOUR INTERPOLATED not found</v>
        <stp/>
        <stp>KIAH FDH22082710_00Z-GEFS</stp>
        <stp>ACCUMULATED PRECIP PER HOUR INTERPOLATED</stp>
        <tr r="M204" s="1"/>
      </tp>
      <tp t="s">
        <v>Field ACCUMULATED PRECIP PER HOUR INTERPOLATED not found</v>
        <stp/>
        <stp>KIAH FDH22082720_00Z-GEFS</stp>
        <stp>ACCUMULATED PRECIP PER HOUR INTERPOLATED</stp>
        <tr r="M214" s="1"/>
      </tp>
      <tp t="s">
        <v>Field ACCUMULATED PRECIP PER HOUR INTERPOLATED not found</v>
        <stp/>
        <stp>KIAH FDH22082610_00Z-GEFS</stp>
        <stp>ACCUMULATED PRECIP PER HOUR INTERPOLATED</stp>
        <tr r="M180" s="1"/>
      </tp>
      <tp t="s">
        <v>Field ACCUMULATED PRECIP PER HOUR INTERPOLATED not found</v>
        <stp/>
        <stp>KIAH FDH22082620_00Z-GEFS</stp>
        <stp>ACCUMULATED PRECIP PER HOUR INTERPOLATED</stp>
        <tr r="M190" s="1"/>
      </tp>
      <tp t="s">
        <v>Field ACCUMULATED PRECIP PER HOUR INTERPOLATED not found</v>
        <stp/>
        <stp>KIAH FDH22082510_00Z-GEFS</stp>
        <stp>ACCUMULATED PRECIP PER HOUR INTERPOLATED</stp>
        <tr r="M156" s="1"/>
      </tp>
      <tp t="s">
        <v>Field ACCUMULATED PRECIP PER HOUR INTERPOLATED not found</v>
        <stp/>
        <stp>KIAH FDH22082520_00Z-GEFS</stp>
        <stp>ACCUMULATED PRECIP PER HOUR INTERPOLATED</stp>
        <tr r="M166" s="1"/>
      </tp>
      <tp t="s">
        <v>Field ACCUMULATED PRECIP PER HOUR INTERPOLATED not found</v>
        <stp/>
        <stp>KIAH FDH22082410_00Z-GEFS</stp>
        <stp>ACCUMULATED PRECIP PER HOUR INTERPOLATED</stp>
        <tr r="M132" s="1"/>
      </tp>
      <tp t="s">
        <v>Field ACCUMULATED PRECIP PER HOUR INTERPOLATED not found</v>
        <stp/>
        <stp>KIAH FDH22082420_00Z-GEFS</stp>
        <stp>ACCUMULATED PRECIP PER HOUR INTERPOLATED</stp>
        <tr r="M142" s="1"/>
      </tp>
      <tp t="s">
        <v>Field ACCUMULATED PRECIP PER HOUR INTERPOLATED not found</v>
        <stp/>
        <stp>KIAH FDH22082310_00Z-GEFS</stp>
        <stp>ACCUMULATED PRECIP PER HOUR INTERPOLATED</stp>
        <tr r="M108" s="1"/>
      </tp>
      <tp t="s">
        <v>Field ACCUMULATED PRECIP PER HOUR INTERPOLATED not found</v>
        <stp/>
        <stp>KIAH FDH22082320_00Z-GEFS</stp>
        <stp>ACCUMULATED PRECIP PER HOUR INTERPOLATED</stp>
        <tr r="M118" s="1"/>
      </tp>
      <tp t="s">
        <v>Field ACCUMULATED PRECIP PER HOUR INTERPOLATED not found</v>
        <stp/>
        <stp>KIAH FDH22082210_00Z-GEFS</stp>
        <stp>ACCUMULATED PRECIP PER HOUR INTERPOLATED</stp>
        <tr r="M84" s="1"/>
      </tp>
      <tp t="s">
        <v>Field ACCUMULATED PRECIP PER HOUR INTERPOLATED not found</v>
        <stp/>
        <stp>KIAH FDH22082220_00Z-GEFS</stp>
        <stp>ACCUMULATED PRECIP PER HOUR INTERPOLATED</stp>
        <tr r="M94" s="1"/>
      </tp>
      <tp t="s">
        <v>Field ACCUMULATED PRECIP PER HOUR INTERPOLATED not found</v>
        <stp/>
        <stp>KIAH FDH22082110_00Z-GEFS</stp>
        <stp>ACCUMULATED PRECIP PER HOUR INTERPOLATED</stp>
        <tr r="M60" s="1"/>
      </tp>
      <tp t="s">
        <v>Field ACCUMULATED PRECIP PER HOUR INTERPOLATED not found</v>
        <stp/>
        <stp>KIAH FDH22082120_00Z-GEFS</stp>
        <stp>ACCUMULATED PRECIP PER HOUR INTERPOLATED</stp>
        <tr r="M70" s="1"/>
      </tp>
      <tp t="s">
        <v>Field ACCUMULATED PRECIP PER HOUR INTERPOLATED not found</v>
        <stp/>
        <stp>KIAH FDH22082010_00Z-GEFS</stp>
        <stp>ACCUMULATED PRECIP PER HOUR INTERPOLATED</stp>
        <tr r="M36" s="1"/>
      </tp>
      <tp t="s">
        <v>Field ACCUMULATED PRECIP PER HOUR INTERPOLATED not found</v>
        <stp/>
        <stp>KIAH FDH22082020_00Z-GEFS</stp>
        <stp>ACCUMULATED PRECIP PER HOUR INTERPOLATED</stp>
        <tr r="M46" s="1"/>
      </tp>
      <tp t="s">
        <v>Field ACCUMULATED PRECIP PER HOUR INTERPOLATED not found</v>
        <stp/>
        <stp>KIAH FDH22081910_00Z-GEFS</stp>
        <stp>ACCUMULATED PRECIP PER HOUR INTERPOLATED</stp>
        <tr r="M12" s="1"/>
      </tp>
      <tp t="s">
        <v>Field ACCUMULATED PRECIP PER HOUR INTERPOLATED not found</v>
        <stp/>
        <stp>KIAH FDH22081920_00Z-GEFS</stp>
        <stp>ACCUMULATED PRECIP PER HOUR INTERPOLATED</stp>
        <tr r="M22" s="1"/>
      </tp>
      <tp t="s">
        <v>Field ACCUMULATED PRECIP PER HOUR INTERPOLATED not found</v>
        <stp/>
        <stp>KIAH FDH22090311_00Z-GEFS</stp>
        <stp>ACCUMULATED PRECIP PER HOUR INTERPOLATED</stp>
        <tr r="M373" s="1"/>
      </tp>
      <tp t="s">
        <v>Field ACCUMULATED PRECIP PER HOUR INTERPOLATED not found</v>
        <stp/>
        <stp>KIAH FDH22090321_00Z-GEFS</stp>
        <stp>ACCUMULATED PRECIP PER HOUR INTERPOLATED</stp>
        <tr r="M383" s="1"/>
      </tp>
      <tp t="s">
        <v>Field ACCUMULATED PRECIP PER HOUR INTERPOLATED not found</v>
        <stp/>
        <stp>KIAH FDH22090211_00Z-GEFS</stp>
        <stp>ACCUMULATED PRECIP PER HOUR INTERPOLATED</stp>
        <tr r="M349" s="1"/>
      </tp>
      <tp t="s">
        <v>Field ACCUMULATED PRECIP PER HOUR INTERPOLATED not found</v>
        <stp/>
        <stp>KIAH FDH22090221_00Z-GEFS</stp>
        <stp>ACCUMULATED PRECIP PER HOUR INTERPOLATED</stp>
        <tr r="M359" s="1"/>
      </tp>
      <tp t="s">
        <v>Field ACCUMULATED PRECIP PER HOUR INTERPOLATED not found</v>
        <stp/>
        <stp>KIAH FDH22090111_00Z-GEFS</stp>
        <stp>ACCUMULATED PRECIP PER HOUR INTERPOLATED</stp>
        <tr r="M325" s="1"/>
      </tp>
      <tp t="s">
        <v>Field ACCUMULATED PRECIP PER HOUR INTERPOLATED not found</v>
        <stp/>
        <stp>KIAH FDH22090121_00Z-GEFS</stp>
        <stp>ACCUMULATED PRECIP PER HOUR INTERPOLATED</stp>
        <tr r="M335" s="1"/>
      </tp>
      <tp t="s">
        <v/>
        <stp/>
        <stp>KIAH FDH22082319_00Z-GEFS</stp>
        <stp>2M Hourly Temp</stp>
        <tr r="J117" s="1"/>
        <tr r="K117" s="1"/>
      </tp>
      <tp t="s">
        <v/>
        <stp/>
        <stp>KIAH FDH22090318_00Z-GEFS</stp>
        <stp>2M Hourly Temp</stp>
        <tr r="K380" s="1"/>
        <tr r="J380" s="1"/>
      </tp>
      <tp t="s">
        <v/>
        <stp/>
        <stp>KIAH FDH22082318_00Z-GEFS</stp>
        <stp>2M Hourly Temp</stp>
        <tr r="J116" s="1"/>
        <tr r="K116" s="1"/>
      </tp>
      <tp t="s">
        <v/>
        <stp/>
        <stp>KIAH FDH22090319_00Z-GEFS</stp>
        <stp>2M Hourly Temp</stp>
        <tr r="J381" s="1"/>
        <tr r="K381" s="1"/>
      </tp>
      <tp t="s">
        <v/>
        <stp/>
        <stp>KIAH FDH22082315_00Z-GEFS</stp>
        <stp>2M Hourly Temp</stp>
        <tr r="K113" s="1"/>
        <tr r="J113" s="1"/>
      </tp>
      <tp t="s">
        <v/>
        <stp/>
        <stp>KIAH FDH22090314_00Z-GEFS</stp>
        <stp>2M Hourly Temp</stp>
        <tr r="J376" s="1"/>
        <tr r="K376" s="1"/>
      </tp>
      <tp t="s">
        <v/>
        <stp/>
        <stp>KIAH FDH22082314_00Z-GEFS</stp>
        <stp>2M Hourly Temp</stp>
        <tr r="J112" s="1"/>
        <tr r="K112" s="1"/>
      </tp>
      <tp t="s">
        <v/>
        <stp/>
        <stp>KIAH FDH22090315_00Z-GEFS</stp>
        <stp>2M Hourly Temp</stp>
        <tr r="K377" s="1"/>
        <tr r="J377" s="1"/>
      </tp>
      <tp t="s">
        <v/>
        <stp/>
        <stp>KIAH FDH22082317_00Z-GEFS</stp>
        <stp>2M Hourly Temp</stp>
        <tr r="J115" s="1"/>
        <tr r="K115" s="1"/>
      </tp>
      <tp t="s">
        <v/>
        <stp/>
        <stp>KIAH FDH22090316_00Z-GEFS</stp>
        <stp>2M Hourly Temp</stp>
        <tr r="J378" s="1"/>
        <tr r="K378" s="1"/>
      </tp>
      <tp t="s">
        <v/>
        <stp/>
        <stp>KIAH FDH22082316_00Z-GEFS</stp>
        <stp>2M Hourly Temp</stp>
        <tr r="J114" s="1"/>
        <tr r="K114" s="1"/>
      </tp>
      <tp t="s">
        <v/>
        <stp/>
        <stp>KIAH FDH22090317_00Z-GEFS</stp>
        <stp>2M Hourly Temp</stp>
        <tr r="J379" s="1"/>
        <tr r="K379" s="1"/>
      </tp>
      <tp t="s">
        <v/>
        <stp/>
        <stp>KIAH FDH22082311_00Z-GEFS</stp>
        <stp>2M Hourly Temp</stp>
        <tr r="J109" s="1"/>
        <tr r="K109" s="1"/>
      </tp>
      <tp t="s">
        <v/>
        <stp/>
        <stp>KIAH FDH22090310_00Z-GEFS</stp>
        <stp>2M Hourly Temp</stp>
        <tr r="K372" s="1"/>
        <tr r="J372" s="1"/>
      </tp>
      <tp t="s">
        <v/>
        <stp/>
        <stp>KIAH FDH22082310_00Z-GEFS</stp>
        <stp>2M Hourly Temp</stp>
        <tr r="K108" s="1"/>
        <tr r="J108" s="1"/>
      </tp>
      <tp t="s">
        <v/>
        <stp/>
        <stp>KIAH FDH22090311_00Z-GEFS</stp>
        <stp>2M Hourly Temp</stp>
        <tr r="K373" s="1"/>
        <tr r="J373" s="1"/>
      </tp>
      <tp t="s">
        <v/>
        <stp/>
        <stp>KIAH FDH22082313_00Z-GEFS</stp>
        <stp>2M Hourly Temp</stp>
        <tr r="J111" s="1"/>
        <tr r="K111" s="1"/>
      </tp>
      <tp t="s">
        <v/>
        <stp/>
        <stp>KIAH FDH22090312_00Z-GEFS</stp>
        <stp>2M Hourly Temp</stp>
        <tr r="J374" s="1"/>
        <tr r="K374" s="1"/>
      </tp>
      <tp t="s">
        <v/>
        <stp/>
        <stp>KIAH FDH22082312_00Z-GEFS</stp>
        <stp>2M Hourly Temp</stp>
        <tr r="J110" s="1"/>
        <tr r="K110" s="1"/>
      </tp>
      <tp t="s">
        <v/>
        <stp/>
        <stp>KIAH FDH22090313_00Z-GEFS</stp>
        <stp>2M Hourly Temp</stp>
        <tr r="J375" s="1"/>
        <tr r="K375" s="1"/>
      </tp>
      <tp t="s">
        <v/>
        <stp/>
        <stp>KIAH FDH22090324_00Z-GEFS</stp>
        <stp>2M Hourly Temp</stp>
        <tr r="K386" s="1"/>
        <tr r="J386" s="1"/>
      </tp>
      <tp>
        <v>25.91</v>
        <stp/>
        <stp>KIAH FDH22082324_00Z-GEFS</stp>
        <stp>2M Hourly Temp</stp>
        <tr r="J122" s="1"/>
        <tr r="K122" s="1"/>
      </tp>
      <tp>
        <v>26.83</v>
        <stp/>
        <stp>KIAH FDH22082321_00Z-GEFS</stp>
        <stp>2M Hourly Temp</stp>
        <tr r="K119" s="1"/>
        <tr r="J119" s="1"/>
      </tp>
      <tp t="s">
        <v/>
        <stp/>
        <stp>KIAH FDH22090320_00Z-GEFS</stp>
        <stp>2M Hourly Temp</stp>
        <tr r="J382" s="1"/>
        <tr r="K382" s="1"/>
      </tp>
      <tp>
        <v>27.31</v>
        <stp/>
        <stp>KIAH FDH22082320_00Z-GEFS</stp>
        <stp>2M Hourly Temp</stp>
        <tr r="J118" s="1"/>
        <tr r="K118" s="1"/>
      </tp>
      <tp t="s">
        <v/>
        <stp/>
        <stp>KIAH FDH22090321_00Z-GEFS</stp>
        <stp>2M Hourly Temp</stp>
        <tr r="J383" s="1"/>
        <tr r="K383" s="1"/>
      </tp>
      <tp>
        <v>26.13</v>
        <stp/>
        <stp>KIAH FDH22082323_00Z-GEFS</stp>
        <stp>2M Hourly Temp</stp>
        <tr r="K121" s="1"/>
        <tr r="J121" s="1"/>
      </tp>
      <tp t="s">
        <v/>
        <stp/>
        <stp>KIAH FDH22090322_00Z-GEFS</stp>
        <stp>2M Hourly Temp</stp>
        <tr r="J384" s="1"/>
        <tr r="K384" s="1"/>
      </tp>
      <tp t="s">
        <v/>
        <stp/>
        <stp>KIAH FDH22082322_00Z-GEFS</stp>
        <stp>2M Hourly Temp</stp>
        <tr r="J120" s="1"/>
        <tr r="K120" s="1"/>
      </tp>
      <tp t="s">
        <v/>
        <stp/>
        <stp>KIAH FDH22090323_00Z-GEFS</stp>
        <stp>2M Hourly Temp</stp>
        <tr r="J385" s="1"/>
        <tr r="K385" s="1"/>
      </tp>
      <tp t="s">
        <v>Field ACCUMULATED PRECIP PER HOUR INTERPOLATED not found</v>
        <stp/>
        <stp>KIAH FDH22083113_00Z-GEFS</stp>
        <stp>ACCUMULATED PRECIP PER HOUR INTERPOLATED</stp>
        <tr r="M303" s="1"/>
      </tp>
      <tp t="s">
        <v>Field ACCUMULATED PRECIP PER HOUR INTERPOLATED not found</v>
        <stp/>
        <stp>KIAH FDH22083123_00Z-GEFS</stp>
        <stp>ACCUMULATED PRECIP PER HOUR INTERPOLATED</stp>
        <tr r="M313" s="1"/>
      </tp>
      <tp t="s">
        <v>Field ACCUMULATED PRECIP PER HOUR INTERPOLATED not found</v>
        <stp/>
        <stp>KIAH FDH22083013_00Z-GEFS</stp>
        <stp>ACCUMULATED PRECIP PER HOUR INTERPOLATED</stp>
        <tr r="M279" s="1"/>
      </tp>
      <tp t="s">
        <v>Field ACCUMULATED PRECIP PER HOUR INTERPOLATED not found</v>
        <stp/>
        <stp>KIAH FDH22083023_00Z-GEFS</stp>
        <stp>ACCUMULATED PRECIP PER HOUR INTERPOLATED</stp>
        <tr r="M289" s="1"/>
      </tp>
      <tp t="s">
        <v>Field ACCUMULATED PRECIP PER HOUR INTERPOLATED not found</v>
        <stp/>
        <stp>KIAH FDH22082913_00Z-GEFS</stp>
        <stp>ACCUMULATED PRECIP PER HOUR INTERPOLATED</stp>
        <tr r="M255" s="1"/>
      </tp>
      <tp t="s">
        <v>Field ACCUMULATED PRECIP PER HOUR INTERPOLATED not found</v>
        <stp/>
        <stp>KIAH FDH22082923_00Z-GEFS</stp>
        <stp>ACCUMULATED PRECIP PER HOUR INTERPOLATED</stp>
        <tr r="M265" s="1"/>
      </tp>
      <tp t="s">
        <v>Field ACCUMULATED PRECIP PER HOUR INTERPOLATED not found</v>
        <stp/>
        <stp>KIAH FDH22082813_00Z-GEFS</stp>
        <stp>ACCUMULATED PRECIP PER HOUR INTERPOLATED</stp>
        <tr r="M231" s="1"/>
      </tp>
      <tp t="s">
        <v>Field ACCUMULATED PRECIP PER HOUR INTERPOLATED not found</v>
        <stp/>
        <stp>KIAH FDH22082823_00Z-GEFS</stp>
        <stp>ACCUMULATED PRECIP PER HOUR INTERPOLATED</stp>
        <tr r="M241" s="1"/>
      </tp>
      <tp t="s">
        <v>Field ACCUMULATED PRECIP PER HOUR INTERPOLATED not found</v>
        <stp/>
        <stp>KIAH FDH22082713_00Z-GEFS</stp>
        <stp>ACCUMULATED PRECIP PER HOUR INTERPOLATED</stp>
        <tr r="M207" s="1"/>
      </tp>
      <tp t="s">
        <v>Field ACCUMULATED PRECIP PER HOUR INTERPOLATED not found</v>
        <stp/>
        <stp>KIAH FDH22082723_00Z-GEFS</stp>
        <stp>ACCUMULATED PRECIP PER HOUR INTERPOLATED</stp>
        <tr r="M217" s="1"/>
      </tp>
      <tp t="s">
        <v>Field ACCUMULATED PRECIP PER HOUR INTERPOLATED not found</v>
        <stp/>
        <stp>KIAH FDH22082613_00Z-GEFS</stp>
        <stp>ACCUMULATED PRECIP PER HOUR INTERPOLATED</stp>
        <tr r="M183" s="1"/>
      </tp>
      <tp t="s">
        <v>Field ACCUMULATED PRECIP PER HOUR INTERPOLATED not found</v>
        <stp/>
        <stp>KIAH FDH22082623_00Z-GEFS</stp>
        <stp>ACCUMULATED PRECIP PER HOUR INTERPOLATED</stp>
        <tr r="M193" s="1"/>
      </tp>
      <tp t="s">
        <v>Field ACCUMULATED PRECIP PER HOUR INTERPOLATED not found</v>
        <stp/>
        <stp>KIAH FDH22082513_00Z-GEFS</stp>
        <stp>ACCUMULATED PRECIP PER HOUR INTERPOLATED</stp>
        <tr r="M159" s="1"/>
      </tp>
      <tp t="s">
        <v>Field ACCUMULATED PRECIP PER HOUR INTERPOLATED not found</v>
        <stp/>
        <stp>KIAH FDH22082523_00Z-GEFS</stp>
        <stp>ACCUMULATED PRECIP PER HOUR INTERPOLATED</stp>
        <tr r="M169" s="1"/>
      </tp>
      <tp t="s">
        <v>Field ACCUMULATED PRECIP PER HOUR INTERPOLATED not found</v>
        <stp/>
        <stp>KIAH FDH22082413_00Z-GEFS</stp>
        <stp>ACCUMULATED PRECIP PER HOUR INTERPOLATED</stp>
        <tr r="M135" s="1"/>
      </tp>
      <tp t="s">
        <v>Field ACCUMULATED PRECIP PER HOUR INTERPOLATED not found</v>
        <stp/>
        <stp>KIAH FDH22082423_00Z-GEFS</stp>
        <stp>ACCUMULATED PRECIP PER HOUR INTERPOLATED</stp>
        <tr r="M145" s="1"/>
      </tp>
      <tp t="s">
        <v>Field ACCUMULATED PRECIP PER HOUR INTERPOLATED not found</v>
        <stp/>
        <stp>KIAH FDH22082313_00Z-GEFS</stp>
        <stp>ACCUMULATED PRECIP PER HOUR INTERPOLATED</stp>
        <tr r="M111" s="1"/>
      </tp>
      <tp t="s">
        <v>Field ACCUMULATED PRECIP PER HOUR INTERPOLATED not found</v>
        <stp/>
        <stp>KIAH FDH22082323_00Z-GEFS</stp>
        <stp>ACCUMULATED PRECIP PER HOUR INTERPOLATED</stp>
        <tr r="M121" s="1"/>
      </tp>
      <tp t="s">
        <v>Field ACCUMULATED PRECIP PER HOUR INTERPOLATED not found</v>
        <stp/>
        <stp>KIAH FDH22082213_00Z-GEFS</stp>
        <stp>ACCUMULATED PRECIP PER HOUR INTERPOLATED</stp>
        <tr r="M87" s="1"/>
      </tp>
      <tp t="s">
        <v>Field ACCUMULATED PRECIP PER HOUR INTERPOLATED not found</v>
        <stp/>
        <stp>KIAH FDH22082223_00Z-GEFS</stp>
        <stp>ACCUMULATED PRECIP PER HOUR INTERPOLATED</stp>
        <tr r="M97" s="1"/>
      </tp>
      <tp t="s">
        <v>Field ACCUMULATED PRECIP PER HOUR INTERPOLATED not found</v>
        <stp/>
        <stp>KIAH FDH22082113_00Z-GEFS</stp>
        <stp>ACCUMULATED PRECIP PER HOUR INTERPOLATED</stp>
        <tr r="M63" s="1"/>
      </tp>
      <tp t="s">
        <v>Field ACCUMULATED PRECIP PER HOUR INTERPOLATED not found</v>
        <stp/>
        <stp>KIAH FDH22082123_00Z-GEFS</stp>
        <stp>ACCUMULATED PRECIP PER HOUR INTERPOLATED</stp>
        <tr r="M73" s="1"/>
      </tp>
      <tp t="s">
        <v>Field ACCUMULATED PRECIP PER HOUR INTERPOLATED not found</v>
        <stp/>
        <stp>KIAH FDH22082013_00Z-GEFS</stp>
        <stp>ACCUMULATED PRECIP PER HOUR INTERPOLATED</stp>
        <tr r="M39" s="1"/>
      </tp>
      <tp t="s">
        <v>Field ACCUMULATED PRECIP PER HOUR INTERPOLATED not found</v>
        <stp/>
        <stp>KIAH FDH22082023_00Z-GEFS</stp>
        <stp>ACCUMULATED PRECIP PER HOUR INTERPOLATED</stp>
        <tr r="M49" s="1"/>
      </tp>
      <tp t="s">
        <v>Field ACCUMULATED PRECIP PER HOUR INTERPOLATED not found</v>
        <stp/>
        <stp>KIAH FDH22081913_00Z-GEFS</stp>
        <stp>ACCUMULATED PRECIP PER HOUR INTERPOLATED</stp>
        <tr r="M15" s="1"/>
      </tp>
      <tp t="s">
        <v>Field ACCUMULATED PRECIP PER HOUR INTERPOLATED not found</v>
        <stp/>
        <stp>KIAH FDH22081923_00Z-GEFS</stp>
        <stp>ACCUMULATED PRECIP PER HOUR INTERPOLATED</stp>
        <tr r="M25" s="1"/>
      </tp>
      <tp t="s">
        <v>Field ACCUMULATED PRECIP PER HOUR INTERPOLATED not found</v>
        <stp/>
        <stp>KIAH FDH22090312_00Z-GEFS</stp>
        <stp>ACCUMULATED PRECIP PER HOUR INTERPOLATED</stp>
        <tr r="M374" s="1"/>
      </tp>
      <tp t="s">
        <v>Field ACCUMULATED PRECIP PER HOUR INTERPOLATED not found</v>
        <stp/>
        <stp>KIAH FDH22090322_00Z-GEFS</stp>
        <stp>ACCUMULATED PRECIP PER HOUR INTERPOLATED</stp>
        <tr r="M384" s="1"/>
      </tp>
      <tp t="s">
        <v>Field ACCUMULATED PRECIP PER HOUR INTERPOLATED not found</v>
        <stp/>
        <stp>KIAH FDH22090212_00Z-GEFS</stp>
        <stp>ACCUMULATED PRECIP PER HOUR INTERPOLATED</stp>
        <tr r="M350" s="1"/>
      </tp>
      <tp t="s">
        <v>Field ACCUMULATED PRECIP PER HOUR INTERPOLATED not found</v>
        <stp/>
        <stp>KIAH FDH22090222_00Z-GEFS</stp>
        <stp>ACCUMULATED PRECIP PER HOUR INTERPOLATED</stp>
        <tr r="M360" s="1"/>
      </tp>
      <tp t="s">
        <v>Field ACCUMULATED PRECIP PER HOUR INTERPOLATED not found</v>
        <stp/>
        <stp>KIAH FDH22090112_00Z-GEFS</stp>
        <stp>ACCUMULATED PRECIP PER HOUR INTERPOLATED</stp>
        <tr r="M326" s="1"/>
      </tp>
      <tp t="s">
        <v>Field ACCUMULATED PRECIP PER HOUR INTERPOLATED not found</v>
        <stp/>
        <stp>KIAH FDH22090122_00Z-GEFS</stp>
        <stp>ACCUMULATED PRECIP PER HOUR INTERPOLATED</stp>
        <tr r="M336" s="1"/>
      </tp>
      <tp t="s">
        <v/>
        <stp/>
        <stp>KIAH FDH22083019_00Z-GEFS</stp>
        <stp>2M Hourly Temp</stp>
        <tr r="K285" s="1"/>
        <tr r="J285" s="1"/>
      </tp>
      <tp t="s">
        <v/>
        <stp/>
        <stp>KIAH FDH22082019_00Z-GEFS</stp>
        <stp>2M Hourly Temp</stp>
        <tr r="J45" s="1"/>
        <tr r="K45" s="1"/>
      </tp>
      <tp t="s">
        <v/>
        <stp/>
        <stp>KIAH FDH22083018_00Z-GEFS</stp>
        <stp>2M Hourly Temp</stp>
        <tr r="J284" s="1"/>
        <tr r="K284" s="1"/>
      </tp>
      <tp t="s">
        <v/>
        <stp/>
        <stp>KIAH FDH22082018_00Z-GEFS</stp>
        <stp>2M Hourly Temp</stp>
        <tr r="J44" s="1"/>
      </tp>
      <tp t="s">
        <v/>
        <stp/>
        <stp>KIAH FDH22083015_00Z-GEFS</stp>
        <stp>2M Hourly Temp</stp>
        <tr r="J281" s="1"/>
        <tr r="K281" s="1"/>
      </tp>
      <tp t="s">
        <v/>
        <stp/>
        <stp>KIAH FDH22082015_00Z-GEFS</stp>
        <stp>2M Hourly Temp</stp>
        <tr r="J41" s="1"/>
      </tp>
      <tp t="s">
        <v/>
        <stp/>
        <stp>KIAH FDH22083014_00Z-GEFS</stp>
        <stp>2M Hourly Temp</stp>
        <tr r="J280" s="1"/>
        <tr r="K280" s="1"/>
      </tp>
      <tp t="s">
        <v/>
        <stp/>
        <stp>KIAH FDH22082014_00Z-GEFS</stp>
        <stp>2M Hourly Temp</stp>
        <tr r="J40" s="1"/>
      </tp>
      <tp t="s">
        <v/>
        <stp/>
        <stp>KIAH FDH22083017_00Z-GEFS</stp>
        <stp>2M Hourly Temp</stp>
        <tr r="K283" s="1"/>
        <tr r="J283" s="1"/>
      </tp>
      <tp t="s">
        <v/>
        <stp/>
        <stp>KIAH FDH22082017_00Z-GEFS</stp>
        <stp>2M Hourly Temp</stp>
        <tr r="J43" s="1"/>
      </tp>
      <tp t="s">
        <v/>
        <stp/>
        <stp>KIAH FDH22083016_00Z-GEFS</stp>
        <stp>2M Hourly Temp</stp>
        <tr r="J282" s="1"/>
        <tr r="K282" s="1"/>
      </tp>
      <tp t="s">
        <v/>
        <stp/>
        <stp>KIAH FDH22082016_00Z-GEFS</stp>
        <stp>2M Hourly Temp</stp>
        <tr r="K42" s="1"/>
        <tr r="J42" s="1"/>
      </tp>
      <tp t="s">
        <v/>
        <stp/>
        <stp>KIAH FDH22083011_00Z-GEFS</stp>
        <stp>2M Hourly Temp</stp>
        <tr r="J277" s="1"/>
        <tr r="K277" s="1"/>
      </tp>
      <tp t="s">
        <v/>
        <stp/>
        <stp>KIAH FDH22082011_00Z-GEFS</stp>
        <stp>2M Hourly Temp</stp>
        <tr r="J37" s="1"/>
      </tp>
      <tp t="s">
        <v/>
        <stp/>
        <stp>KIAH FDH22083010_00Z-GEFS</stp>
        <stp>2M Hourly Temp</stp>
        <tr r="J276" s="1"/>
        <tr r="K276" s="1"/>
      </tp>
      <tp t="s">
        <v/>
        <stp/>
        <stp>KIAH FDH22082010_00Z-GEFS</stp>
        <stp>2M Hourly Temp</stp>
        <tr r="J36" s="1"/>
        <tr r="K36" s="1"/>
      </tp>
      <tp t="s">
        <v/>
        <stp/>
        <stp>KIAH FDH22083013_00Z-GEFS</stp>
        <stp>2M Hourly Temp</stp>
        <tr r="K279" s="1"/>
        <tr r="J279" s="1"/>
      </tp>
      <tp t="s">
        <v/>
        <stp/>
        <stp>KIAH FDH22082013_00Z-GEFS</stp>
        <stp>2M Hourly Temp</stp>
        <tr r="K39" s="1"/>
        <tr r="J39" s="1"/>
      </tp>
      <tp t="s">
        <v/>
        <stp/>
        <stp>KIAH FDH22083012_00Z-GEFS</stp>
        <stp>2M Hourly Temp</stp>
        <tr r="K278" s="1"/>
        <tr r="J278" s="1"/>
      </tp>
      <tp t="s">
        <v/>
        <stp/>
        <stp>KIAH FDH22082012_00Z-GEFS</stp>
        <stp>2M Hourly Temp</stp>
        <tr r="J38" s="1"/>
      </tp>
      <tp>
        <v>27.62</v>
        <stp/>
        <stp>KIAH FDH22083024_00Z-GEFS</stp>
        <stp>2M Hourly Temp</stp>
        <tr r="K290" s="1"/>
        <tr r="J290" s="1"/>
      </tp>
      <tp>
        <v>27.84</v>
        <stp/>
        <stp>KIAH FDH22082024_00Z-GEFS</stp>
        <stp>2M Hourly Temp</stp>
        <tr r="J50" s="1"/>
      </tp>
      <tp>
        <v>29.52</v>
        <stp/>
        <stp>KIAH FDH22083021_00Z-GEFS</stp>
        <stp>2M Hourly Temp</stp>
        <tr r="J287" s="1"/>
        <tr r="K287" s="1"/>
      </tp>
      <tp>
        <v>29.4</v>
        <stp/>
        <stp>KIAH FDH22082021_00Z-GEFS</stp>
        <stp>2M Hourly Temp</stp>
        <tr r="J47" s="1"/>
      </tp>
      <tp>
        <v>30.16</v>
        <stp/>
        <stp>KIAH FDH22083020_00Z-GEFS</stp>
        <stp>2M Hourly Temp</stp>
        <tr r="K286" s="1"/>
        <tr r="J286" s="1"/>
      </tp>
      <tp>
        <v>30.34</v>
        <stp/>
        <stp>KIAH FDH22082020_00Z-GEFS</stp>
        <stp>2M Hourly Temp</stp>
        <tr r="J46" s="1"/>
      </tp>
      <tp t="s">
        <v/>
        <stp/>
        <stp>KIAH FDH22083023_00Z-GEFS</stp>
        <stp>2M Hourly Temp</stp>
        <tr r="J289" s="1"/>
        <tr r="K289" s="1"/>
      </tp>
      <tp>
        <v>28.15</v>
        <stp/>
        <stp>KIAH FDH22082023_00Z-GEFS</stp>
        <stp>2M Hourly Temp</stp>
        <tr r="J49" s="1"/>
      </tp>
      <tp t="s">
        <v/>
        <stp/>
        <stp>KIAH FDH22083022_00Z-GEFS</stp>
        <stp>2M Hourly Temp</stp>
        <tr r="J288" s="1"/>
        <tr r="K288" s="1"/>
      </tp>
      <tp t="s">
        <v/>
        <stp/>
        <stp>KIAH FDH22082022_00Z-GEFS</stp>
        <stp>2M Hourly Temp</stp>
        <tr r="K48" s="1"/>
        <tr r="J48" s="1"/>
      </tp>
      <tp t="s">
        <v>Field ACCUMULATED PRECIP PER HOUR INTERPOLATED not found</v>
        <stp/>
        <stp>KIAH FDH22083112_00Z-GEFS</stp>
        <stp>ACCUMULATED PRECIP PER HOUR INTERPOLATED</stp>
        <tr r="M302" s="1"/>
      </tp>
      <tp t="s">
        <v>Field ACCUMULATED PRECIP PER HOUR INTERPOLATED not found</v>
        <stp/>
        <stp>KIAH FDH22083122_00Z-GEFS</stp>
        <stp>ACCUMULATED PRECIP PER HOUR INTERPOLATED</stp>
        <tr r="M312" s="1"/>
      </tp>
      <tp t="s">
        <v>Field ACCUMULATED PRECIP PER HOUR INTERPOLATED not found</v>
        <stp/>
        <stp>KIAH FDH22083012_00Z-GEFS</stp>
        <stp>ACCUMULATED PRECIP PER HOUR INTERPOLATED</stp>
        <tr r="M278" s="1"/>
      </tp>
      <tp t="s">
        <v>Field ACCUMULATED PRECIP PER HOUR INTERPOLATED not found</v>
        <stp/>
        <stp>KIAH FDH22083022_00Z-GEFS</stp>
        <stp>ACCUMULATED PRECIP PER HOUR INTERPOLATED</stp>
        <tr r="M288" s="1"/>
      </tp>
      <tp t="s">
        <v>Field ACCUMULATED PRECIP PER HOUR INTERPOLATED not found</v>
        <stp/>
        <stp>KIAH FDH22082912_00Z-GEFS</stp>
        <stp>ACCUMULATED PRECIP PER HOUR INTERPOLATED</stp>
        <tr r="M254" s="1"/>
      </tp>
      <tp t="s">
        <v>Field ACCUMULATED PRECIP PER HOUR INTERPOLATED not found</v>
        <stp/>
        <stp>KIAH FDH22082922_00Z-GEFS</stp>
        <stp>ACCUMULATED PRECIP PER HOUR INTERPOLATED</stp>
        <tr r="M264" s="1"/>
      </tp>
      <tp t="s">
        <v>Field ACCUMULATED PRECIP PER HOUR INTERPOLATED not found</v>
        <stp/>
        <stp>KIAH FDH22082812_00Z-GEFS</stp>
        <stp>ACCUMULATED PRECIP PER HOUR INTERPOLATED</stp>
        <tr r="M230" s="1"/>
      </tp>
      <tp t="s">
        <v>Field ACCUMULATED PRECIP PER HOUR INTERPOLATED not found</v>
        <stp/>
        <stp>KIAH FDH22082822_00Z-GEFS</stp>
        <stp>ACCUMULATED PRECIP PER HOUR INTERPOLATED</stp>
        <tr r="M240" s="1"/>
      </tp>
      <tp t="s">
        <v>Field ACCUMULATED PRECIP PER HOUR INTERPOLATED not found</v>
        <stp/>
        <stp>KIAH FDH22082712_00Z-GEFS</stp>
        <stp>ACCUMULATED PRECIP PER HOUR INTERPOLATED</stp>
        <tr r="M206" s="1"/>
      </tp>
      <tp t="s">
        <v>Field ACCUMULATED PRECIP PER HOUR INTERPOLATED not found</v>
        <stp/>
        <stp>KIAH FDH22082722_00Z-GEFS</stp>
        <stp>ACCUMULATED PRECIP PER HOUR INTERPOLATED</stp>
        <tr r="M216" s="1"/>
      </tp>
      <tp t="s">
        <v>Field ACCUMULATED PRECIP PER HOUR INTERPOLATED not found</v>
        <stp/>
        <stp>KIAH FDH22082612_00Z-GEFS</stp>
        <stp>ACCUMULATED PRECIP PER HOUR INTERPOLATED</stp>
        <tr r="M182" s="1"/>
      </tp>
      <tp t="s">
        <v>Field ACCUMULATED PRECIP PER HOUR INTERPOLATED not found</v>
        <stp/>
        <stp>KIAH FDH22082622_00Z-GEFS</stp>
        <stp>ACCUMULATED PRECIP PER HOUR INTERPOLATED</stp>
        <tr r="M192" s="1"/>
      </tp>
      <tp t="s">
        <v>Field ACCUMULATED PRECIP PER HOUR INTERPOLATED not found</v>
        <stp/>
        <stp>KIAH FDH22082512_00Z-GEFS</stp>
        <stp>ACCUMULATED PRECIP PER HOUR INTERPOLATED</stp>
        <tr r="M158" s="1"/>
      </tp>
      <tp t="s">
        <v>Field ACCUMULATED PRECIP PER HOUR INTERPOLATED not found</v>
        <stp/>
        <stp>KIAH FDH22082522_00Z-GEFS</stp>
        <stp>ACCUMULATED PRECIP PER HOUR INTERPOLATED</stp>
        <tr r="M168" s="1"/>
      </tp>
      <tp t="s">
        <v>Field ACCUMULATED PRECIP PER HOUR INTERPOLATED not found</v>
        <stp/>
        <stp>KIAH FDH22082412_00Z-GEFS</stp>
        <stp>ACCUMULATED PRECIP PER HOUR INTERPOLATED</stp>
        <tr r="M134" s="1"/>
      </tp>
      <tp t="s">
        <v>Field ACCUMULATED PRECIP PER HOUR INTERPOLATED not found</v>
        <stp/>
        <stp>KIAH FDH22082422_00Z-GEFS</stp>
        <stp>ACCUMULATED PRECIP PER HOUR INTERPOLATED</stp>
        <tr r="M144" s="1"/>
      </tp>
      <tp t="s">
        <v>Field ACCUMULATED PRECIP PER HOUR INTERPOLATED not found</v>
        <stp/>
        <stp>KIAH FDH22082312_00Z-GEFS</stp>
        <stp>ACCUMULATED PRECIP PER HOUR INTERPOLATED</stp>
        <tr r="M110" s="1"/>
      </tp>
      <tp t="s">
        <v>Field ACCUMULATED PRECIP PER HOUR INTERPOLATED not found</v>
        <stp/>
        <stp>KIAH FDH22082322_00Z-GEFS</stp>
        <stp>ACCUMULATED PRECIP PER HOUR INTERPOLATED</stp>
        <tr r="M120" s="1"/>
      </tp>
      <tp t="s">
        <v>Field ACCUMULATED PRECIP PER HOUR INTERPOLATED not found</v>
        <stp/>
        <stp>KIAH FDH22082212_00Z-GEFS</stp>
        <stp>ACCUMULATED PRECIP PER HOUR INTERPOLATED</stp>
        <tr r="M86" s="1"/>
      </tp>
      <tp t="s">
        <v>Field ACCUMULATED PRECIP PER HOUR INTERPOLATED not found</v>
        <stp/>
        <stp>KIAH FDH22082222_00Z-GEFS</stp>
        <stp>ACCUMULATED PRECIP PER HOUR INTERPOLATED</stp>
        <tr r="M96" s="1"/>
      </tp>
      <tp t="s">
        <v>Field ACCUMULATED PRECIP PER HOUR INTERPOLATED not found</v>
        <stp/>
        <stp>KIAH FDH22082112_00Z-GEFS</stp>
        <stp>ACCUMULATED PRECIP PER HOUR INTERPOLATED</stp>
        <tr r="M62" s="1"/>
      </tp>
      <tp t="s">
        <v>Field ACCUMULATED PRECIP PER HOUR INTERPOLATED not found</v>
        <stp/>
        <stp>KIAH FDH22082122_00Z-GEFS</stp>
        <stp>ACCUMULATED PRECIP PER HOUR INTERPOLATED</stp>
        <tr r="M72" s="1"/>
      </tp>
      <tp t="s">
        <v>Field ACCUMULATED PRECIP PER HOUR INTERPOLATED not found</v>
        <stp/>
        <stp>KIAH FDH22082012_00Z-GEFS</stp>
        <stp>ACCUMULATED PRECIP PER HOUR INTERPOLATED</stp>
        <tr r="M38" s="1"/>
      </tp>
      <tp t="s">
        <v>Field ACCUMULATED PRECIP PER HOUR INTERPOLATED not found</v>
        <stp/>
        <stp>KIAH FDH22082022_00Z-GEFS</stp>
        <stp>ACCUMULATED PRECIP PER HOUR INTERPOLATED</stp>
        <tr r="M48" s="1"/>
      </tp>
      <tp t="s">
        <v>Field ACCUMULATED PRECIP PER HOUR INTERPOLATED not found</v>
        <stp/>
        <stp>KIAH FDH22081912_00Z-GEFS</stp>
        <stp>ACCUMULATED PRECIP PER HOUR INTERPOLATED</stp>
        <tr r="M14" s="1"/>
      </tp>
      <tp t="s">
        <v>Field ACCUMULATED PRECIP PER HOUR INTERPOLATED not found</v>
        <stp/>
        <stp>KIAH FDH22081922_00Z-GEFS</stp>
        <stp>ACCUMULATED PRECIP PER HOUR INTERPOLATED</stp>
        <tr r="M24" s="1"/>
      </tp>
      <tp t="s">
        <v>Field ACCUMULATED PRECIP PER HOUR INTERPOLATED not found</v>
        <stp/>
        <stp>KIAH FDH22090313_00Z-GEFS</stp>
        <stp>ACCUMULATED PRECIP PER HOUR INTERPOLATED</stp>
        <tr r="M375" s="1"/>
      </tp>
      <tp t="s">
        <v>Field ACCUMULATED PRECIP PER HOUR INTERPOLATED not found</v>
        <stp/>
        <stp>KIAH FDH22090323_00Z-GEFS</stp>
        <stp>ACCUMULATED PRECIP PER HOUR INTERPOLATED</stp>
        <tr r="M385" s="1"/>
      </tp>
      <tp t="s">
        <v>Field ACCUMULATED PRECIP PER HOUR INTERPOLATED not found</v>
        <stp/>
        <stp>KIAH FDH22090213_00Z-GEFS</stp>
        <stp>ACCUMULATED PRECIP PER HOUR INTERPOLATED</stp>
        <tr r="M351" s="1"/>
      </tp>
      <tp t="s">
        <v>Field ACCUMULATED PRECIP PER HOUR INTERPOLATED not found</v>
        <stp/>
        <stp>KIAH FDH22090223_00Z-GEFS</stp>
        <stp>ACCUMULATED PRECIP PER HOUR INTERPOLATED</stp>
        <tr r="M361" s="1"/>
      </tp>
      <tp t="s">
        <v>Field ACCUMULATED PRECIP PER HOUR INTERPOLATED not found</v>
        <stp/>
        <stp>KIAH FDH22090113_00Z-GEFS</stp>
        <stp>ACCUMULATED PRECIP PER HOUR INTERPOLATED</stp>
        <tr r="M327" s="1"/>
      </tp>
      <tp t="s">
        <v>Field ACCUMULATED PRECIP PER HOUR INTERPOLATED not found</v>
        <stp/>
        <stp>KIAH FDH22090123_00Z-GEFS</stp>
        <stp>ACCUMULATED PRECIP PER HOUR INTERPOLATED</stp>
        <tr r="M337" s="1"/>
      </tp>
      <tp t="s">
        <v/>
        <stp/>
        <stp>KIAH FDH22083119_00Z-GEFS</stp>
        <stp>2M Hourly Temp</stp>
        <tr r="K309" s="1"/>
        <tr r="J309" s="1"/>
      </tp>
      <tp t="s">
        <v/>
        <stp/>
        <stp>KIAH FDH22082119_00Z-GEFS</stp>
        <stp>2M Hourly Temp</stp>
        <tr r="J69" s="1"/>
        <tr r="K69" s="1"/>
      </tp>
      <tp t="s">
        <v/>
        <stp/>
        <stp>KIAH FDH22090118_00Z-GEFS</stp>
        <stp>2M Hourly Temp</stp>
        <tr r="K332" s="1"/>
        <tr r="J332" s="1"/>
      </tp>
      <tp t="s">
        <v/>
        <stp/>
        <stp>KIAH FDH22083118_00Z-GEFS</stp>
        <stp>2M Hourly Temp</stp>
        <tr r="J308" s="1"/>
        <tr r="K308" s="1"/>
      </tp>
      <tp t="s">
        <v/>
        <stp/>
        <stp>KIAH FDH22082118_00Z-GEFS</stp>
        <stp>2M Hourly Temp</stp>
        <tr r="J68" s="1"/>
      </tp>
      <tp t="s">
        <v/>
        <stp/>
        <stp>KIAH FDH22090119_00Z-GEFS</stp>
        <stp>2M Hourly Temp</stp>
        <tr r="K333" s="1"/>
        <tr r="J333" s="1"/>
      </tp>
      <tp t="s">
        <v/>
        <stp/>
        <stp>KIAH FDH22083115_00Z-GEFS</stp>
        <stp>2M Hourly Temp</stp>
        <tr r="J305" s="1"/>
        <tr r="K305" s="1"/>
      </tp>
      <tp t="s">
        <v/>
        <stp/>
        <stp>KIAH FDH22082115_00Z-GEFS</stp>
        <stp>2M Hourly Temp</stp>
        <tr r="J65" s="1"/>
      </tp>
      <tp t="s">
        <v/>
        <stp/>
        <stp>KIAH FDH22090114_00Z-GEFS</stp>
        <stp>2M Hourly Temp</stp>
        <tr r="J328" s="1"/>
        <tr r="K328" s="1"/>
      </tp>
      <tp t="s">
        <v/>
        <stp/>
        <stp>KIAH FDH22083114_00Z-GEFS</stp>
        <stp>2M Hourly Temp</stp>
        <tr r="J304" s="1"/>
        <tr r="K304" s="1"/>
      </tp>
      <tp t="s">
        <v/>
        <stp/>
        <stp>KIAH FDH22082114_00Z-GEFS</stp>
        <stp>2M Hourly Temp</stp>
        <tr r="J64" s="1"/>
      </tp>
      <tp t="s">
        <v/>
        <stp/>
        <stp>KIAH FDH22090115_00Z-GEFS</stp>
        <stp>2M Hourly Temp</stp>
        <tr r="J329" s="1"/>
        <tr r="K329" s="1"/>
      </tp>
      <tp t="s">
        <v/>
        <stp/>
        <stp>KIAH FDH22083117_00Z-GEFS</stp>
        <stp>2M Hourly Temp</stp>
        <tr r="K307" s="1"/>
        <tr r="J307" s="1"/>
      </tp>
      <tp t="s">
        <v/>
        <stp/>
        <stp>KIAH FDH22082117_00Z-GEFS</stp>
        <stp>2M Hourly Temp</stp>
        <tr r="J67" s="1"/>
      </tp>
      <tp t="s">
        <v/>
        <stp/>
        <stp>KIAH FDH22090116_00Z-GEFS</stp>
        <stp>2M Hourly Temp</stp>
        <tr r="K330" s="1"/>
        <tr r="J330" s="1"/>
      </tp>
      <tp t="s">
        <v/>
        <stp/>
        <stp>KIAH FDH22083116_00Z-GEFS</stp>
        <stp>2M Hourly Temp</stp>
        <tr r="J306" s="1"/>
        <tr r="K306" s="1"/>
      </tp>
      <tp t="s">
        <v/>
        <stp/>
        <stp>KIAH FDH22082116_00Z-GEFS</stp>
        <stp>2M Hourly Temp</stp>
        <tr r="K66" s="1"/>
        <tr r="J66" s="1"/>
      </tp>
      <tp t="s">
        <v/>
        <stp/>
        <stp>KIAH FDH22090117_00Z-GEFS</stp>
        <stp>2M Hourly Temp</stp>
        <tr r="J331" s="1"/>
        <tr r="K331" s="1"/>
      </tp>
      <tp t="s">
        <v/>
        <stp/>
        <stp>KIAH FDH22083111_00Z-GEFS</stp>
        <stp>2M Hourly Temp</stp>
        <tr r="K301" s="1"/>
        <tr r="J301" s="1"/>
      </tp>
      <tp t="s">
        <v/>
        <stp/>
        <stp>KIAH FDH22082111_00Z-GEFS</stp>
        <stp>2M Hourly Temp</stp>
        <tr r="J61" s="1"/>
      </tp>
      <tp t="s">
        <v/>
        <stp/>
        <stp>KIAH FDH22090110_00Z-GEFS</stp>
        <stp>2M Hourly Temp</stp>
        <tr r="J324" s="1"/>
        <tr r="K324" s="1"/>
      </tp>
      <tp t="s">
        <v/>
        <stp/>
        <stp>KIAH FDH22083110_00Z-GEFS</stp>
        <stp>2M Hourly Temp</stp>
        <tr r="K300" s="1"/>
        <tr r="J300" s="1"/>
      </tp>
      <tp t="s">
        <v/>
        <stp/>
        <stp>KIAH FDH22082110_00Z-GEFS</stp>
        <stp>2M Hourly Temp</stp>
        <tr r="K60" s="1"/>
        <tr r="J60" s="1"/>
      </tp>
      <tp t="s">
        <v/>
        <stp/>
        <stp>KIAH FDH22090111_00Z-GEFS</stp>
        <stp>2M Hourly Temp</stp>
        <tr r="K325" s="1"/>
        <tr r="J325" s="1"/>
      </tp>
      <tp t="s">
        <v/>
        <stp/>
        <stp>KIAH FDH22083113_00Z-GEFS</stp>
        <stp>2M Hourly Temp</stp>
        <tr r="J303" s="1"/>
        <tr r="K303" s="1"/>
      </tp>
      <tp t="s">
        <v/>
        <stp/>
        <stp>KIAH FDH22082113_00Z-GEFS</stp>
        <stp>2M Hourly Temp</stp>
        <tr r="K63" s="1"/>
        <tr r="J63" s="1"/>
      </tp>
      <tp t="s">
        <v/>
        <stp/>
        <stp>KIAH FDH22090112_00Z-GEFS</stp>
        <stp>2M Hourly Temp</stp>
        <tr r="K326" s="1"/>
        <tr r="J326" s="1"/>
      </tp>
      <tp t="s">
        <v/>
        <stp/>
        <stp>KIAH FDH22083112_00Z-GEFS</stp>
        <stp>2M Hourly Temp</stp>
        <tr r="K302" s="1"/>
        <tr r="J302" s="1"/>
      </tp>
      <tp t="s">
        <v/>
        <stp/>
        <stp>KIAH FDH22082112_00Z-GEFS</stp>
        <stp>2M Hourly Temp</stp>
        <tr r="J62" s="1"/>
      </tp>
      <tp t="s">
        <v/>
        <stp/>
        <stp>KIAH FDH22090113_00Z-GEFS</stp>
        <stp>2M Hourly Temp</stp>
        <tr r="K327" s="1"/>
        <tr r="J327" s="1"/>
      </tp>
      <tp>
        <v>27.69</v>
        <stp/>
        <stp>KIAH FDH22090124_00Z-GEFS</stp>
        <stp>2M Hourly Temp</stp>
        <tr r="J338" s="1"/>
        <tr r="K338" s="1"/>
      </tp>
      <tp>
        <v>27.75</v>
        <stp/>
        <stp>KIAH FDH22083124_00Z-GEFS</stp>
        <stp>2M Hourly Temp</stp>
        <tr r="K314" s="1"/>
        <tr r="J314" s="1"/>
      </tp>
      <tp>
        <v>27.85</v>
        <stp/>
        <stp>KIAH FDH22082124_00Z-GEFS</stp>
        <stp>2M Hourly Temp</stp>
        <tr r="J74" s="1"/>
      </tp>
      <tp>
        <v>29.99</v>
        <stp/>
        <stp>KIAH FDH22083121_00Z-GEFS</stp>
        <stp>2M Hourly Temp</stp>
        <tr r="K311" s="1"/>
        <tr r="J311" s="1"/>
      </tp>
      <tp>
        <v>29.54</v>
        <stp/>
        <stp>KIAH FDH22082121_00Z-GEFS</stp>
        <stp>2M Hourly Temp</stp>
        <tr r="J71" s="1"/>
      </tp>
      <tp>
        <v>30.68</v>
        <stp/>
        <stp>KIAH FDH22090120_00Z-GEFS</stp>
        <stp>2M Hourly Temp</stp>
        <tr r="K334" s="1"/>
        <tr r="J334" s="1"/>
      </tp>
      <tp>
        <v>30.73</v>
        <stp/>
        <stp>KIAH FDH22083120_00Z-GEFS</stp>
        <stp>2M Hourly Temp</stp>
        <tr r="K310" s="1"/>
        <tr r="J310" s="1"/>
      </tp>
      <tp>
        <v>30.46</v>
        <stp/>
        <stp>KIAH FDH22082120_00Z-GEFS</stp>
        <stp>2M Hourly Temp</stp>
        <tr r="J70" s="1"/>
      </tp>
      <tp>
        <v>29.93</v>
        <stp/>
        <stp>KIAH FDH22090121_00Z-GEFS</stp>
        <stp>2M Hourly Temp</stp>
        <tr r="J335" s="1"/>
        <tr r="K335" s="1"/>
      </tp>
      <tp t="s">
        <v/>
        <stp/>
        <stp>KIAH FDH22083123_00Z-GEFS</stp>
        <stp>2M Hourly Temp</stp>
        <tr r="J313" s="1"/>
        <tr r="K313" s="1"/>
      </tp>
      <tp t="s">
        <v/>
        <stp/>
        <stp>KIAH FDH22082123_00Z-GEFS</stp>
        <stp>2M Hourly Temp</stp>
        <tr r="J73" s="1"/>
      </tp>
      <tp t="s">
        <v/>
        <stp/>
        <stp>KIAH FDH22090122_00Z-GEFS</stp>
        <stp>2M Hourly Temp</stp>
        <tr r="K336" s="1"/>
        <tr r="J336" s="1"/>
      </tp>
      <tp t="s">
        <v/>
        <stp/>
        <stp>KIAH FDH22083122_00Z-GEFS</stp>
        <stp>2M Hourly Temp</stp>
        <tr r="K312" s="1"/>
        <tr r="J312" s="1"/>
      </tp>
      <tp t="s">
        <v/>
        <stp/>
        <stp>KIAH FDH22082122_00Z-GEFS</stp>
        <stp>2M Hourly Temp</stp>
        <tr r="J72" s="1"/>
        <tr r="K72" s="1"/>
      </tp>
      <tp t="s">
        <v/>
        <stp/>
        <stp>KIAH FDH22090123_00Z-GEFS</stp>
        <stp>2M Hourly Temp</stp>
        <tr r="J337" s="1"/>
        <tr r="K337" s="1"/>
      </tp>
      <tp t="s">
        <v>Field ACCUMULATED PRECIP PER HOUR INTERPOLATED not found</v>
        <stp/>
        <stp>KIAH FDH22083115_00Z-GEFS</stp>
        <stp>ACCUMULATED PRECIP PER HOUR INTERPOLATED</stp>
        <tr r="M305" s="1"/>
      </tp>
      <tp t="s">
        <v>Field ACCUMULATED PRECIP PER HOUR INTERPOLATED not found</v>
        <stp/>
        <stp>KIAH FDH22083015_00Z-GEFS</stp>
        <stp>ACCUMULATED PRECIP PER HOUR INTERPOLATED</stp>
        <tr r="M281" s="1"/>
      </tp>
      <tp t="s">
        <v>Field ACCUMULATED PRECIP PER HOUR INTERPOLATED not found</v>
        <stp/>
        <stp>KIAH FDH22082915_00Z-GEFS</stp>
        <stp>ACCUMULATED PRECIP PER HOUR INTERPOLATED</stp>
        <tr r="M257" s="1"/>
      </tp>
      <tp t="s">
        <v>Field ACCUMULATED PRECIP PER HOUR INTERPOLATED not found</v>
        <stp/>
        <stp>KIAH FDH22082815_00Z-GEFS</stp>
        <stp>ACCUMULATED PRECIP PER HOUR INTERPOLATED</stp>
        <tr r="M233" s="1"/>
      </tp>
      <tp t="s">
        <v>Field ACCUMULATED PRECIP PER HOUR INTERPOLATED not found</v>
        <stp/>
        <stp>KIAH FDH22082715_00Z-GEFS</stp>
        <stp>ACCUMULATED PRECIP PER HOUR INTERPOLATED</stp>
        <tr r="M209" s="1"/>
      </tp>
      <tp t="s">
        <v>Field ACCUMULATED PRECIP PER HOUR INTERPOLATED not found</v>
        <stp/>
        <stp>KIAH FDH22082615_00Z-GEFS</stp>
        <stp>ACCUMULATED PRECIP PER HOUR INTERPOLATED</stp>
        <tr r="M185" s="1"/>
      </tp>
      <tp t="s">
        <v>Field ACCUMULATED PRECIP PER HOUR INTERPOLATED not found</v>
        <stp/>
        <stp>KIAH FDH22082515_00Z-GEFS</stp>
        <stp>ACCUMULATED PRECIP PER HOUR INTERPOLATED</stp>
        <tr r="M161" s="1"/>
      </tp>
      <tp t="s">
        <v>Field ACCUMULATED PRECIP PER HOUR INTERPOLATED not found</v>
        <stp/>
        <stp>KIAH FDH22082415_00Z-GEFS</stp>
        <stp>ACCUMULATED PRECIP PER HOUR INTERPOLATED</stp>
        <tr r="M137" s="1"/>
      </tp>
      <tp t="s">
        <v>Field ACCUMULATED PRECIP PER HOUR INTERPOLATED not found</v>
        <stp/>
        <stp>KIAH FDH22082315_00Z-GEFS</stp>
        <stp>ACCUMULATED PRECIP PER HOUR INTERPOLATED</stp>
        <tr r="M113" s="1"/>
      </tp>
      <tp t="s">
        <v>Field ACCUMULATED PRECIP PER HOUR INTERPOLATED not found</v>
        <stp/>
        <stp>KIAH FDH22082215_00Z-GEFS</stp>
        <stp>ACCUMULATED PRECIP PER HOUR INTERPOLATED</stp>
        <tr r="M89" s="1"/>
      </tp>
      <tp t="s">
        <v>Field ACCUMULATED PRECIP PER HOUR INTERPOLATED not found</v>
        <stp/>
        <stp>KIAH FDH22082115_00Z-GEFS</stp>
        <stp>ACCUMULATED PRECIP PER HOUR INTERPOLATED</stp>
        <tr r="M65" s="1"/>
      </tp>
      <tp t="s">
        <v>Field ACCUMULATED PRECIP PER HOUR INTERPOLATED not found</v>
        <stp/>
        <stp>KIAH FDH22082015_00Z-GEFS</stp>
        <stp>ACCUMULATED PRECIP PER HOUR INTERPOLATED</stp>
        <tr r="M41" s="1"/>
      </tp>
      <tp t="s">
        <v>Field ACCUMULATED PRECIP PER HOUR INTERPOLATED not found</v>
        <stp/>
        <stp>KIAH FDH22081915_00Z-GEFS</stp>
        <stp>ACCUMULATED PRECIP PER HOUR INTERPOLATED</stp>
        <tr r="M17" s="1"/>
      </tp>
      <tp t="s">
        <v>Field ACCUMULATED PRECIP PER HOUR INTERPOLATED not found</v>
        <stp/>
        <stp>KIAH FDH22090314_00Z-GEFS</stp>
        <stp>ACCUMULATED PRECIP PER HOUR INTERPOLATED</stp>
        <tr r="M376" s="1"/>
      </tp>
      <tp t="s">
        <v>Field ACCUMULATED PRECIP PER HOUR INTERPOLATED not found</v>
        <stp/>
        <stp>KIAH FDH22090324_00Z-GEFS</stp>
        <stp>ACCUMULATED PRECIP PER HOUR INTERPOLATED</stp>
        <tr r="M386" s="1"/>
      </tp>
      <tp t="s">
        <v>Field ACCUMULATED PRECIP PER HOUR INTERPOLATED not found</v>
        <stp/>
        <stp>KIAH FDH22090214_00Z-GEFS</stp>
        <stp>ACCUMULATED PRECIP PER HOUR INTERPOLATED</stp>
        <tr r="M352" s="1"/>
      </tp>
      <tp t="s">
        <v>Field ACCUMULATED PRECIP PER HOUR INTERPOLATED not found</v>
        <stp/>
        <stp>KIAH FDH22090224_00Z-GEFS</stp>
        <stp>ACCUMULATED PRECIP PER HOUR INTERPOLATED</stp>
        <tr r="M362" s="1"/>
      </tp>
      <tp t="s">
        <v>Field ACCUMULATED PRECIP PER HOUR INTERPOLATED not found</v>
        <stp/>
        <stp>KIAH FDH22090114_00Z-GEFS</stp>
        <stp>ACCUMULATED PRECIP PER HOUR INTERPOLATED</stp>
        <tr r="M328" s="1"/>
      </tp>
      <tp t="s">
        <v>Field ACCUMULATED PRECIP PER HOUR INTERPOLATED not found</v>
        <stp/>
        <stp>KIAH FDH22090124_00Z-GEFS</stp>
        <stp>ACCUMULATED PRECIP PER HOUR INTERPOLATED</stp>
        <tr r="M338" s="1"/>
      </tp>
      <tp t="s">
        <v/>
        <stp/>
        <stp>KIAH FDH22082619_00Z-GEFS</stp>
        <stp>2M Hourly Temp</stp>
        <tr r="J189" s="1"/>
        <tr r="K189" s="1"/>
      </tp>
      <tp t="s">
        <v/>
        <stp/>
        <stp>KIAH FDH22082618_00Z-GEFS</stp>
        <stp>2M Hourly Temp</stp>
        <tr r="J188" s="1"/>
        <tr r="K188" s="1"/>
      </tp>
      <tp t="s">
        <v/>
        <stp/>
        <stp>KIAH FDH22082615_00Z-GEFS</stp>
        <stp>2M Hourly Temp</stp>
        <tr r="K185" s="1"/>
        <tr r="J185" s="1"/>
      </tp>
      <tp t="s">
        <v/>
        <stp/>
        <stp>KIAH FDH22082614_00Z-GEFS</stp>
        <stp>2M Hourly Temp</stp>
        <tr r="K184" s="1"/>
        <tr r="J184" s="1"/>
      </tp>
      <tp t="s">
        <v/>
        <stp/>
        <stp>KIAH FDH22082617_00Z-GEFS</stp>
        <stp>2M Hourly Temp</stp>
        <tr r="J187" s="1"/>
        <tr r="K187" s="1"/>
      </tp>
      <tp t="s">
        <v/>
        <stp/>
        <stp>KIAH FDH22082616_00Z-GEFS</stp>
        <stp>2M Hourly Temp</stp>
        <tr r="K186" s="1"/>
        <tr r="J186" s="1"/>
      </tp>
      <tp t="s">
        <v/>
        <stp/>
        <stp>KIAH FDH22082611_00Z-GEFS</stp>
        <stp>2M Hourly Temp</stp>
        <tr r="J181" s="1"/>
        <tr r="K181" s="1"/>
      </tp>
      <tp t="s">
        <v/>
        <stp/>
        <stp>KIAH FDH22082610_00Z-GEFS</stp>
        <stp>2M Hourly Temp</stp>
        <tr r="K180" s="1"/>
        <tr r="J180" s="1"/>
      </tp>
      <tp t="s">
        <v/>
        <stp/>
        <stp>KIAH FDH22082613_00Z-GEFS</stp>
        <stp>2M Hourly Temp</stp>
        <tr r="J183" s="1"/>
        <tr r="K183" s="1"/>
      </tp>
      <tp t="s">
        <v/>
        <stp/>
        <stp>KIAH FDH22082612_00Z-GEFS</stp>
        <stp>2M Hourly Temp</stp>
        <tr r="J182" s="1"/>
        <tr r="K182" s="1"/>
      </tp>
      <tp>
        <v>27.32</v>
        <stp/>
        <stp>KIAH FDH22082624_00Z-GEFS</stp>
        <stp>2M Hourly Temp</stp>
        <tr r="J194" s="1"/>
        <tr r="K194" s="1"/>
      </tp>
      <tp>
        <v>29.31</v>
        <stp/>
        <stp>KIAH FDH22082621_00Z-GEFS</stp>
        <stp>2M Hourly Temp</stp>
        <tr r="J191" s="1"/>
        <tr r="K191" s="1"/>
      </tp>
      <tp>
        <v>29.97</v>
        <stp/>
        <stp>KIAH FDH22082620_00Z-GEFS</stp>
        <stp>2M Hourly Temp</stp>
        <tr r="J190" s="1"/>
        <tr r="K190" s="1"/>
      </tp>
      <tp>
        <v>27.98</v>
        <stp/>
        <stp>KIAH FDH22082623_00Z-GEFS</stp>
        <stp>2M Hourly Temp</stp>
        <tr r="J193" s="1"/>
        <tr r="K193" s="1"/>
      </tp>
      <tp t="s">
        <v/>
        <stp/>
        <stp>KIAH FDH22082622_00Z-GEFS</stp>
        <stp>2M Hourly Temp</stp>
        <tr r="K192" s="1"/>
        <tr r="J192" s="1"/>
      </tp>
      <tp t="s">
        <v>Field ACCUMULATED PRECIP PER HOUR INTERPOLATED not found</v>
        <stp/>
        <stp>KIAH FDH22083114_00Z-GEFS</stp>
        <stp>ACCUMULATED PRECIP PER HOUR INTERPOLATED</stp>
        <tr r="M304" s="1"/>
      </tp>
      <tp t="s">
        <v>Field ACCUMULATED PRECIP PER HOUR INTERPOLATED not found</v>
        <stp/>
        <stp>KIAH FDH22083124_00Z-GEFS</stp>
        <stp>ACCUMULATED PRECIP PER HOUR INTERPOLATED</stp>
        <tr r="M314" s="1"/>
      </tp>
      <tp t="s">
        <v>Field ACCUMULATED PRECIP PER HOUR INTERPOLATED not found</v>
        <stp/>
        <stp>KIAH FDH22083014_00Z-GEFS</stp>
        <stp>ACCUMULATED PRECIP PER HOUR INTERPOLATED</stp>
        <tr r="M280" s="1"/>
      </tp>
      <tp t="s">
        <v>Field ACCUMULATED PRECIP PER HOUR INTERPOLATED not found</v>
        <stp/>
        <stp>KIAH FDH22083024_00Z-GEFS</stp>
        <stp>ACCUMULATED PRECIP PER HOUR INTERPOLATED</stp>
        <tr r="M290" s="1"/>
      </tp>
      <tp t="s">
        <v>Field ACCUMULATED PRECIP PER HOUR INTERPOLATED not found</v>
        <stp/>
        <stp>KIAH FDH22082914_00Z-GEFS</stp>
        <stp>ACCUMULATED PRECIP PER HOUR INTERPOLATED</stp>
        <tr r="M256" s="1"/>
      </tp>
      <tp t="s">
        <v>Field ACCUMULATED PRECIP PER HOUR INTERPOLATED not found</v>
        <stp/>
        <stp>KIAH FDH22082924_00Z-GEFS</stp>
        <stp>ACCUMULATED PRECIP PER HOUR INTERPOLATED</stp>
        <tr r="M266" s="1"/>
      </tp>
      <tp t="s">
        <v>Field ACCUMULATED PRECIP PER HOUR INTERPOLATED not found</v>
        <stp/>
        <stp>KIAH FDH22082814_00Z-GEFS</stp>
        <stp>ACCUMULATED PRECIP PER HOUR INTERPOLATED</stp>
        <tr r="M232" s="1"/>
      </tp>
      <tp t="s">
        <v>Field ACCUMULATED PRECIP PER HOUR INTERPOLATED not found</v>
        <stp/>
        <stp>KIAH FDH22082824_00Z-GEFS</stp>
        <stp>ACCUMULATED PRECIP PER HOUR INTERPOLATED</stp>
        <tr r="M242" s="1"/>
      </tp>
      <tp t="s">
        <v>Field ACCUMULATED PRECIP PER HOUR INTERPOLATED not found</v>
        <stp/>
        <stp>KIAH FDH22082714_00Z-GEFS</stp>
        <stp>ACCUMULATED PRECIP PER HOUR INTERPOLATED</stp>
        <tr r="M208" s="1"/>
      </tp>
      <tp t="s">
        <v>Field ACCUMULATED PRECIP PER HOUR INTERPOLATED not found</v>
        <stp/>
        <stp>KIAH FDH22082724_00Z-GEFS</stp>
        <stp>ACCUMULATED PRECIP PER HOUR INTERPOLATED</stp>
        <tr r="M218" s="1"/>
      </tp>
      <tp t="s">
        <v>Field ACCUMULATED PRECIP PER HOUR INTERPOLATED not found</v>
        <stp/>
        <stp>KIAH FDH22082614_00Z-GEFS</stp>
        <stp>ACCUMULATED PRECIP PER HOUR INTERPOLATED</stp>
        <tr r="M184" s="1"/>
      </tp>
      <tp t="s">
        <v>Field ACCUMULATED PRECIP PER HOUR INTERPOLATED not found</v>
        <stp/>
        <stp>KIAH FDH22082624_00Z-GEFS</stp>
        <stp>ACCUMULATED PRECIP PER HOUR INTERPOLATED</stp>
        <tr r="M194" s="1"/>
      </tp>
      <tp t="s">
        <v>Field ACCUMULATED PRECIP PER HOUR INTERPOLATED not found</v>
        <stp/>
        <stp>KIAH FDH22082514_00Z-GEFS</stp>
        <stp>ACCUMULATED PRECIP PER HOUR INTERPOLATED</stp>
        <tr r="M160" s="1"/>
      </tp>
      <tp t="s">
        <v>Field ACCUMULATED PRECIP PER HOUR INTERPOLATED not found</v>
        <stp/>
        <stp>KIAH FDH22082524_00Z-GEFS</stp>
        <stp>ACCUMULATED PRECIP PER HOUR INTERPOLATED</stp>
        <tr r="M170" s="1"/>
      </tp>
      <tp t="s">
        <v>Field ACCUMULATED PRECIP PER HOUR INTERPOLATED not found</v>
        <stp/>
        <stp>KIAH FDH22082414_00Z-GEFS</stp>
        <stp>ACCUMULATED PRECIP PER HOUR INTERPOLATED</stp>
        <tr r="M136" s="1"/>
      </tp>
      <tp t="s">
        <v>Field ACCUMULATED PRECIP PER HOUR INTERPOLATED not found</v>
        <stp/>
        <stp>KIAH FDH22082424_00Z-GEFS</stp>
        <stp>ACCUMULATED PRECIP PER HOUR INTERPOLATED</stp>
        <tr r="M146" s="1"/>
      </tp>
      <tp t="s">
        <v>Field ACCUMULATED PRECIP PER HOUR INTERPOLATED not found</v>
        <stp/>
        <stp>KIAH FDH22082314_00Z-GEFS</stp>
        <stp>ACCUMULATED PRECIP PER HOUR INTERPOLATED</stp>
        <tr r="M112" s="1"/>
      </tp>
      <tp t="s">
        <v>Field ACCUMULATED PRECIP PER HOUR INTERPOLATED not found</v>
        <stp/>
        <stp>KIAH FDH22082324_00Z-GEFS</stp>
        <stp>ACCUMULATED PRECIP PER HOUR INTERPOLATED</stp>
        <tr r="M122" s="1"/>
      </tp>
      <tp t="s">
        <v>Field ACCUMULATED PRECIP PER HOUR INTERPOLATED not found</v>
        <stp/>
        <stp>KIAH FDH22082214_00Z-GEFS</stp>
        <stp>ACCUMULATED PRECIP PER HOUR INTERPOLATED</stp>
        <tr r="M88" s="1"/>
      </tp>
      <tp t="s">
        <v>Field ACCUMULATED PRECIP PER HOUR INTERPOLATED not found</v>
        <stp/>
        <stp>KIAH FDH22082224_00Z-GEFS</stp>
        <stp>ACCUMULATED PRECIP PER HOUR INTERPOLATED</stp>
        <tr r="M98" s="1"/>
      </tp>
      <tp t="s">
        <v>Field ACCUMULATED PRECIP PER HOUR INTERPOLATED not found</v>
        <stp/>
        <stp>KIAH FDH22082114_00Z-GEFS</stp>
        <stp>ACCUMULATED PRECIP PER HOUR INTERPOLATED</stp>
        <tr r="M64" s="1"/>
      </tp>
      <tp t="s">
        <v>Field ACCUMULATED PRECIP PER HOUR INTERPOLATED not found</v>
        <stp/>
        <stp>KIAH FDH22082124_00Z-GEFS</stp>
        <stp>ACCUMULATED PRECIP PER HOUR INTERPOLATED</stp>
        <tr r="M74" s="1"/>
      </tp>
      <tp t="s">
        <v>Field ACCUMULATED PRECIP PER HOUR INTERPOLATED not found</v>
        <stp/>
        <stp>KIAH FDH22082014_00Z-GEFS</stp>
        <stp>ACCUMULATED PRECIP PER HOUR INTERPOLATED</stp>
        <tr r="M40" s="1"/>
      </tp>
      <tp t="s">
        <v>Field ACCUMULATED PRECIP PER HOUR INTERPOLATED not found</v>
        <stp/>
        <stp>KIAH FDH22082024_00Z-GEFS</stp>
        <stp>ACCUMULATED PRECIP PER HOUR INTERPOLATED</stp>
        <tr r="M50" s="1"/>
      </tp>
      <tp t="s">
        <v>Field ACCUMULATED PRECIP PER HOUR INTERPOLATED not found</v>
        <stp/>
        <stp>KIAH FDH22081914_00Z-GEFS</stp>
        <stp>ACCUMULATED PRECIP PER HOUR INTERPOLATED</stp>
        <tr r="M16" s="1"/>
      </tp>
      <tp t="s">
        <v>Field ACCUMULATED PRECIP PER HOUR INTERPOLATED not found</v>
        <stp/>
        <stp>KIAH FDH22081924_00Z-GEFS</stp>
        <stp>ACCUMULATED PRECIP PER HOUR INTERPOLATED</stp>
        <tr r="M26" s="1"/>
      </tp>
      <tp t="s">
        <v>Field ACCUMULATED PRECIP PER HOUR INTERPOLATED not found</v>
        <stp/>
        <stp>KIAH FDH22090315_00Z-GEFS</stp>
        <stp>ACCUMULATED PRECIP PER HOUR INTERPOLATED</stp>
        <tr r="M377" s="1"/>
      </tp>
      <tp t="s">
        <v>Field ACCUMULATED PRECIP PER HOUR INTERPOLATED not found</v>
        <stp/>
        <stp>KIAH FDH22090215_00Z-GEFS</stp>
        <stp>ACCUMULATED PRECIP PER HOUR INTERPOLATED</stp>
        <tr r="M353" s="1"/>
      </tp>
      <tp t="s">
        <v>Field ACCUMULATED PRECIP PER HOUR INTERPOLATED not found</v>
        <stp/>
        <stp>KIAH FDH22090115_00Z-GEFS</stp>
        <stp>ACCUMULATED PRECIP PER HOUR INTERPOLATED</stp>
        <tr r="M329" s="1"/>
      </tp>
      <tp t="s">
        <v/>
        <stp/>
        <stp>KIAH FDH22082719_00Z-GEFS</stp>
        <stp>2M Hourly Temp</stp>
        <tr r="K213" s="1"/>
        <tr r="J213" s="1"/>
      </tp>
      <tp t="s">
        <v/>
        <stp/>
        <stp>KIAH FDH22082718_00Z-GEFS</stp>
        <stp>2M Hourly Temp</stp>
        <tr r="K212" s="1"/>
        <tr r="J212" s="1"/>
      </tp>
      <tp t="s">
        <v/>
        <stp/>
        <stp>KIAH FDH22082715_00Z-GEFS</stp>
        <stp>2M Hourly Temp</stp>
        <tr r="J209" s="1"/>
        <tr r="K209" s="1"/>
      </tp>
      <tp t="s">
        <v/>
        <stp/>
        <stp>KIAH FDH22082714_00Z-GEFS</stp>
        <stp>2M Hourly Temp</stp>
        <tr r="K208" s="1"/>
        <tr r="J208" s="1"/>
      </tp>
      <tp t="s">
        <v/>
        <stp/>
        <stp>KIAH FDH22082717_00Z-GEFS</stp>
        <stp>2M Hourly Temp</stp>
        <tr r="J211" s="1"/>
        <tr r="K211" s="1"/>
      </tp>
      <tp t="s">
        <v/>
        <stp/>
        <stp>KIAH FDH22082716_00Z-GEFS</stp>
        <stp>2M Hourly Temp</stp>
        <tr r="K210" s="1"/>
        <tr r="J210" s="1"/>
      </tp>
      <tp t="s">
        <v/>
        <stp/>
        <stp>KIAH FDH22082711_00Z-GEFS</stp>
        <stp>2M Hourly Temp</stp>
        <tr r="J205" s="1"/>
        <tr r="K205" s="1"/>
      </tp>
      <tp t="s">
        <v/>
        <stp/>
        <stp>KIAH FDH22082710_00Z-GEFS</stp>
        <stp>2M Hourly Temp</stp>
        <tr r="K204" s="1"/>
        <tr r="J204" s="1"/>
      </tp>
      <tp t="s">
        <v/>
        <stp/>
        <stp>KIAH FDH22082713_00Z-GEFS</stp>
        <stp>2M Hourly Temp</stp>
        <tr r="J207" s="1"/>
        <tr r="K207" s="1"/>
      </tp>
      <tp t="s">
        <v/>
        <stp/>
        <stp>KIAH FDH22082712_00Z-GEFS</stp>
        <stp>2M Hourly Temp</stp>
        <tr r="J206" s="1"/>
        <tr r="K206" s="1"/>
      </tp>
      <tp>
        <v>27.48</v>
        <stp/>
        <stp>KIAH FDH22082724_00Z-GEFS</stp>
        <stp>2M Hourly Temp</stp>
        <tr r="J218" s="1"/>
        <tr r="K218" s="1"/>
      </tp>
      <tp>
        <v>29.41</v>
        <stp/>
        <stp>KIAH FDH22082721_00Z-GEFS</stp>
        <stp>2M Hourly Temp</stp>
        <tr r="J215" s="1"/>
        <tr r="K215" s="1"/>
      </tp>
      <tp>
        <v>30.05</v>
        <stp/>
        <stp>KIAH FDH22082720_00Z-GEFS</stp>
        <stp>2M Hourly Temp</stp>
        <tr r="J214" s="1"/>
        <tr r="K214" s="1"/>
      </tp>
      <tp>
        <v>28.12</v>
        <stp/>
        <stp>KIAH FDH22082723_00Z-GEFS</stp>
        <stp>2M Hourly Temp</stp>
        <tr r="K217" s="1"/>
        <tr r="J217" s="1"/>
      </tp>
      <tp t="s">
        <v/>
        <stp/>
        <stp>KIAH FDH22082722_00Z-GEFS</stp>
        <stp>2M Hourly Temp</stp>
        <tr r="J216" s="1"/>
        <tr r="K216" s="1"/>
      </tp>
      <tp>
        <v>77.900000000000006</v>
        <stp/>
        <stp>KIAH FDH2208199_00Z-GEFS</stp>
        <stp>2M RELATIVE HUMIDITY</stp>
        <tr r="L11" s="1"/>
      </tp>
      <tp>
        <v>70.599999999999994</v>
        <stp/>
        <stp>KIAH FDH2208319_00Z-GEFS</stp>
        <stp>2M RELATIVE HUMIDITY</stp>
        <tr r="L299" s="1"/>
      </tp>
      <tp>
        <v>71.7</v>
        <stp/>
        <stp>KIAH FDH2208309_00Z-GEFS</stp>
        <stp>2M RELATIVE HUMIDITY</stp>
        <tr r="L275" s="1"/>
      </tp>
      <tp>
        <v>75.8</v>
        <stp/>
        <stp>KIAH FDH2208259_00Z-GEFS</stp>
        <stp>2M RELATIVE HUMIDITY</stp>
        <tr r="L155" s="1"/>
      </tp>
      <tp>
        <v>79.099999999999994</v>
        <stp/>
        <stp>KIAH FDH2208249_00Z-GEFS</stp>
        <stp>2M RELATIVE HUMIDITY</stp>
        <tr r="L131" s="1"/>
      </tp>
      <tp>
        <v>71.3</v>
        <stp/>
        <stp>KIAH FDH2208279_00Z-GEFS</stp>
        <stp>2M RELATIVE HUMIDITY</stp>
        <tr r="L203" s="1"/>
      </tp>
      <tp>
        <v>72.8</v>
        <stp/>
        <stp>KIAH FDH2208269_00Z-GEFS</stp>
        <stp>2M RELATIVE HUMIDITY</stp>
        <tr r="L179" s="1"/>
      </tp>
      <tp>
        <v>73.2</v>
        <stp/>
        <stp>KIAH FDH2208219_00Z-GEFS</stp>
        <stp>2M RELATIVE HUMIDITY</stp>
        <tr r="L59" s="1"/>
      </tp>
      <tp>
        <v>72.400000000000006</v>
        <stp/>
        <stp>KIAH FDH2208209_00Z-GEFS</stp>
        <stp>2M RELATIVE HUMIDITY</stp>
        <tr r="L35" s="1"/>
      </tp>
      <tp>
        <v>78.7</v>
        <stp/>
        <stp>KIAH FDH2208239_00Z-GEFS</stp>
        <stp>2M RELATIVE HUMIDITY</stp>
        <tr r="L107" s="1"/>
      </tp>
      <tp>
        <v>74.400000000000006</v>
        <stp/>
        <stp>KIAH FDH2208229_00Z-GEFS</stp>
        <stp>2M RELATIVE HUMIDITY</stp>
        <tr r="L83" s="1"/>
      </tp>
      <tp>
        <v>71.7</v>
        <stp/>
        <stp>KIAH FDH2208299_00Z-GEFS</stp>
        <stp>2M RELATIVE HUMIDITY</stp>
        <tr r="L251" s="1"/>
      </tp>
      <tp>
        <v>70.8</v>
        <stp/>
        <stp>KIAH FDH2208289_00Z-GEFS</stp>
        <stp>2M RELATIVE HUMIDITY</stp>
        <tr r="L227" s="1"/>
      </tp>
      <tp>
        <v>68.3</v>
        <stp/>
        <stp>KIAH FDH2209019_00Z-GEFS</stp>
        <stp>2M RELATIVE HUMIDITY</stp>
        <tr r="L323" s="1"/>
      </tp>
      <tp>
        <v>66.099999999999994</v>
        <stp/>
        <stp>KIAH FDH2209039_00Z-GEFS</stp>
        <stp>2M RELATIVE HUMIDITY</stp>
        <tr r="L371" s="1"/>
      </tp>
      <tp>
        <v>66.400000000000006</v>
        <stp/>
        <stp>KIAH FDH2209029_00Z-GEFS</stp>
        <stp>2M RELATIVE HUMIDITY</stp>
        <tr r="L347" s="1"/>
      </tp>
      <tp t="s">
        <v>Field ACCUMULATED PRECIP PER HOUR INTERPOLATED not found</v>
        <stp/>
        <stp>KIAH FDH22083117_00Z-GEFS</stp>
        <stp>ACCUMULATED PRECIP PER HOUR INTERPOLATED</stp>
        <tr r="M307" s="1"/>
      </tp>
      <tp t="s">
        <v>Field ACCUMULATED PRECIP PER HOUR INTERPOLATED not found</v>
        <stp/>
        <stp>KIAH FDH22083017_00Z-GEFS</stp>
        <stp>ACCUMULATED PRECIP PER HOUR INTERPOLATED</stp>
        <tr r="M283" s="1"/>
      </tp>
      <tp t="s">
        <v>Field ACCUMULATED PRECIP PER HOUR INTERPOLATED not found</v>
        <stp/>
        <stp>KIAH FDH22082917_00Z-GEFS</stp>
        <stp>ACCUMULATED PRECIP PER HOUR INTERPOLATED</stp>
        <tr r="M259" s="1"/>
      </tp>
      <tp t="s">
        <v>Field ACCUMULATED PRECIP PER HOUR INTERPOLATED not found</v>
        <stp/>
        <stp>KIAH FDH22082817_00Z-GEFS</stp>
        <stp>ACCUMULATED PRECIP PER HOUR INTERPOLATED</stp>
        <tr r="M235" s="1"/>
      </tp>
      <tp t="s">
        <v>Field ACCUMULATED PRECIP PER HOUR INTERPOLATED not found</v>
        <stp/>
        <stp>KIAH FDH22082717_00Z-GEFS</stp>
        <stp>ACCUMULATED PRECIP PER HOUR INTERPOLATED</stp>
        <tr r="M211" s="1"/>
      </tp>
      <tp t="s">
        <v>Field ACCUMULATED PRECIP PER HOUR INTERPOLATED not found</v>
        <stp/>
        <stp>KIAH FDH22082617_00Z-GEFS</stp>
        <stp>ACCUMULATED PRECIP PER HOUR INTERPOLATED</stp>
        <tr r="M187" s="1"/>
      </tp>
      <tp t="s">
        <v>Field ACCUMULATED PRECIP PER HOUR INTERPOLATED not found</v>
        <stp/>
        <stp>KIAH FDH22082517_00Z-GEFS</stp>
        <stp>ACCUMULATED PRECIP PER HOUR INTERPOLATED</stp>
        <tr r="M163" s="1"/>
      </tp>
      <tp t="s">
        <v>Field ACCUMULATED PRECIP PER HOUR INTERPOLATED not found</v>
        <stp/>
        <stp>KIAH FDH22082417_00Z-GEFS</stp>
        <stp>ACCUMULATED PRECIP PER HOUR INTERPOLATED</stp>
        <tr r="M139" s="1"/>
      </tp>
      <tp t="s">
        <v>Field ACCUMULATED PRECIP PER HOUR INTERPOLATED not found</v>
        <stp/>
        <stp>KIAH FDH22082317_00Z-GEFS</stp>
        <stp>ACCUMULATED PRECIP PER HOUR INTERPOLATED</stp>
        <tr r="M115" s="1"/>
      </tp>
      <tp t="s">
        <v>Field ACCUMULATED PRECIP PER HOUR INTERPOLATED not found</v>
        <stp/>
        <stp>KIAH FDH22082217_00Z-GEFS</stp>
        <stp>ACCUMULATED PRECIP PER HOUR INTERPOLATED</stp>
        <tr r="M91" s="1"/>
      </tp>
      <tp t="s">
        <v>Field ACCUMULATED PRECIP PER HOUR INTERPOLATED not found</v>
        <stp/>
        <stp>KIAH FDH22082117_00Z-GEFS</stp>
        <stp>ACCUMULATED PRECIP PER HOUR INTERPOLATED</stp>
        <tr r="M67" s="1"/>
      </tp>
      <tp t="s">
        <v>Field ACCUMULATED PRECIP PER HOUR INTERPOLATED not found</v>
        <stp/>
        <stp>KIAH FDH22082017_00Z-GEFS</stp>
        <stp>ACCUMULATED PRECIP PER HOUR INTERPOLATED</stp>
        <tr r="M43" s="1"/>
      </tp>
      <tp t="s">
        <v>Field ACCUMULATED PRECIP PER HOUR INTERPOLATED not found</v>
        <stp/>
        <stp>KIAH FDH22081917_00Z-GEFS</stp>
        <stp>ACCUMULATED PRECIP PER HOUR INTERPOLATED</stp>
        <tr r="M19" s="1"/>
      </tp>
      <tp t="s">
        <v>Field ACCUMULATED PRECIP PER HOUR INTERPOLATED not found</v>
        <stp/>
        <stp>KIAH FDH22090316_00Z-GEFS</stp>
        <stp>ACCUMULATED PRECIP PER HOUR INTERPOLATED</stp>
        <tr r="M378" s="1"/>
      </tp>
      <tp t="s">
        <v>Field ACCUMULATED PRECIP PER HOUR INTERPOLATED not found</v>
        <stp/>
        <stp>KIAH FDH22090216_00Z-GEFS</stp>
        <stp>ACCUMULATED PRECIP PER HOUR INTERPOLATED</stp>
        <tr r="M354" s="1"/>
      </tp>
      <tp t="s">
        <v>Field ACCUMULATED PRECIP PER HOUR INTERPOLATED not found</v>
        <stp/>
        <stp>KIAH FDH22090116_00Z-GEFS</stp>
        <stp>ACCUMULATED PRECIP PER HOUR INTERPOLATED</stp>
        <tr r="M330" s="1"/>
      </tp>
      <tp t="s">
        <v/>
        <stp/>
        <stp>KIAH FDH22082419_00Z-GEFS</stp>
        <stp>2M Hourly Temp</stp>
        <tr r="J141" s="1"/>
        <tr r="K141" s="1"/>
      </tp>
      <tp t="s">
        <v/>
        <stp/>
        <stp>KIAH FDH22082418_00Z-GEFS</stp>
        <stp>2M Hourly Temp</stp>
        <tr r="J140" s="1"/>
        <tr r="K140" s="1"/>
      </tp>
      <tp t="s">
        <v/>
        <stp/>
        <stp>KIAH FDH22082415_00Z-GEFS</stp>
        <stp>2M Hourly Temp</stp>
        <tr r="J137" s="1"/>
        <tr r="K137" s="1"/>
      </tp>
      <tp t="s">
        <v/>
        <stp/>
        <stp>KIAH FDH22082414_00Z-GEFS</stp>
        <stp>2M Hourly Temp</stp>
        <tr r="J136" s="1"/>
        <tr r="K136" s="1"/>
      </tp>
      <tp t="s">
        <v/>
        <stp/>
        <stp>KIAH FDH22082417_00Z-GEFS</stp>
        <stp>2M Hourly Temp</stp>
        <tr r="K139" s="1"/>
        <tr r="J139" s="1"/>
      </tp>
      <tp t="s">
        <v/>
        <stp/>
        <stp>KIAH FDH22082416_00Z-GEFS</stp>
        <stp>2M Hourly Temp</stp>
        <tr r="K138" s="1"/>
        <tr r="J138" s="1"/>
      </tp>
      <tp t="s">
        <v/>
        <stp/>
        <stp>KIAH FDH22082411_00Z-GEFS</stp>
        <stp>2M Hourly Temp</stp>
        <tr r="K133" s="1"/>
        <tr r="J133" s="1"/>
      </tp>
      <tp t="s">
        <v/>
        <stp/>
        <stp>KIAH FDH22082410_00Z-GEFS</stp>
        <stp>2M Hourly Temp</stp>
        <tr r="K132" s="1"/>
        <tr r="J132" s="1"/>
      </tp>
      <tp t="s">
        <v/>
        <stp/>
        <stp>KIAH FDH22082413_00Z-GEFS</stp>
        <stp>2M Hourly Temp</stp>
        <tr r="J135" s="1"/>
        <tr r="K135" s="1"/>
      </tp>
      <tp t="s">
        <v/>
        <stp/>
        <stp>KIAH FDH22082412_00Z-GEFS</stp>
        <stp>2M Hourly Temp</stp>
        <tr r="K134" s="1"/>
        <tr r="J134" s="1"/>
      </tp>
      <tp>
        <v>25.73</v>
        <stp/>
        <stp>KIAH FDH22082424_00Z-GEFS</stp>
        <stp>2M Hourly Temp</stp>
        <tr r="K146" s="1"/>
        <tr r="J146" s="1"/>
      </tp>
      <tp>
        <v>26.86</v>
        <stp/>
        <stp>KIAH FDH22082421_00Z-GEFS</stp>
        <stp>2M Hourly Temp</stp>
        <tr r="J143" s="1"/>
        <tr r="K143" s="1"/>
      </tp>
      <tp>
        <v>27.46</v>
        <stp/>
        <stp>KIAH FDH22082420_00Z-GEFS</stp>
        <stp>2M Hourly Temp</stp>
        <tr r="K142" s="1"/>
        <tr r="J142" s="1"/>
      </tp>
      <tp>
        <v>26</v>
        <stp/>
        <stp>KIAH FDH22082423_00Z-GEFS</stp>
        <stp>2M Hourly Temp</stp>
        <tr r="K145" s="1"/>
        <tr r="J145" s="1"/>
      </tp>
      <tp t="s">
        <v/>
        <stp/>
        <stp>KIAH FDH22082422_00Z-GEFS</stp>
        <stp>2M Hourly Temp</stp>
        <tr r="J144" s="1"/>
        <tr r="K144" s="1"/>
      </tp>
      <tp>
        <v>81.3</v>
        <stp/>
        <stp>KIAH FDH2208198_00Z-GEFS</stp>
        <stp>2M RELATIVE HUMIDITY</stp>
        <tr r="L10" s="1"/>
      </tp>
      <tp>
        <v>76</v>
        <stp/>
        <stp>KIAH FDH2208318_00Z-GEFS</stp>
        <stp>2M RELATIVE HUMIDITY</stp>
        <tr r="L298" s="1"/>
      </tp>
      <tp>
        <v>76.2</v>
        <stp/>
        <stp>KIAH FDH2208308_00Z-GEFS</stp>
        <stp>2M RELATIVE HUMIDITY</stp>
        <tr r="L274" s="1"/>
      </tp>
      <tp>
        <v>79.5</v>
        <stp/>
        <stp>KIAH FDH2208258_00Z-GEFS</stp>
        <stp>2M RELATIVE HUMIDITY</stp>
        <tr r="L154" s="1"/>
      </tp>
      <tp>
        <v>81.7</v>
        <stp/>
        <stp>KIAH FDH2208248_00Z-GEFS</stp>
        <stp>2M RELATIVE HUMIDITY</stp>
        <tr r="L130" s="1"/>
      </tp>
      <tp>
        <v>76.400000000000006</v>
        <stp/>
        <stp>KIAH FDH2208278_00Z-GEFS</stp>
        <stp>2M RELATIVE HUMIDITY</stp>
        <tr r="L202" s="1"/>
      </tp>
      <tp>
        <v>77.400000000000006</v>
        <stp/>
        <stp>KIAH FDH2208268_00Z-GEFS</stp>
        <stp>2M RELATIVE HUMIDITY</stp>
        <tr r="L178" s="1"/>
      </tp>
      <tp>
        <v>77.5</v>
        <stp/>
        <stp>KIAH FDH2208218_00Z-GEFS</stp>
        <stp>2M RELATIVE HUMIDITY</stp>
        <tr r="L58" s="1"/>
      </tp>
      <tp>
        <v>77.8</v>
        <stp/>
        <stp>KIAH FDH2208208_00Z-GEFS</stp>
        <stp>2M RELATIVE HUMIDITY</stp>
        <tr r="L34" s="1"/>
      </tp>
      <tp>
        <v>81</v>
        <stp/>
        <stp>KIAH FDH2208238_00Z-GEFS</stp>
        <stp>2M RELATIVE HUMIDITY</stp>
        <tr r="L106" s="1"/>
      </tp>
      <tp>
        <v>78.599999999999994</v>
        <stp/>
        <stp>KIAH FDH2208228_00Z-GEFS</stp>
        <stp>2M RELATIVE HUMIDITY</stp>
        <tr r="L82" s="1"/>
      </tp>
      <tp>
        <v>76.599999999999994</v>
        <stp/>
        <stp>KIAH FDH2208298_00Z-GEFS</stp>
        <stp>2M RELATIVE HUMIDITY</stp>
        <tr r="L250" s="1"/>
      </tp>
      <tp>
        <v>75.7</v>
        <stp/>
        <stp>KIAH FDH2208288_00Z-GEFS</stp>
        <stp>2M RELATIVE HUMIDITY</stp>
        <tr r="L226" s="1"/>
      </tp>
      <tp>
        <v>73.5</v>
        <stp/>
        <stp>KIAH FDH2209018_00Z-GEFS</stp>
        <stp>2M RELATIVE HUMIDITY</stp>
        <tr r="L322" s="1"/>
      </tp>
      <tp>
        <v>70.7</v>
        <stp/>
        <stp>KIAH FDH2209038_00Z-GEFS</stp>
        <stp>2M RELATIVE HUMIDITY</stp>
        <tr r="L370" s="1"/>
      </tp>
      <tp>
        <v>71.2</v>
        <stp/>
        <stp>KIAH FDH2209028_00Z-GEFS</stp>
        <stp>2M RELATIVE HUMIDITY</stp>
        <tr r="L346" s="1"/>
      </tp>
      <tp t="s">
        <v>Field ACCUMULATED PRECIP PER HOUR INTERPOLATED not found</v>
        <stp/>
        <stp>KIAH FDH22083116_00Z-GEFS</stp>
        <stp>ACCUMULATED PRECIP PER HOUR INTERPOLATED</stp>
        <tr r="M306" s="1"/>
      </tp>
      <tp t="s">
        <v>Field ACCUMULATED PRECIP PER HOUR INTERPOLATED not found</v>
        <stp/>
        <stp>KIAH FDH22083016_00Z-GEFS</stp>
        <stp>ACCUMULATED PRECIP PER HOUR INTERPOLATED</stp>
        <tr r="M282" s="1"/>
      </tp>
      <tp t="s">
        <v>Field ACCUMULATED PRECIP PER HOUR INTERPOLATED not found</v>
        <stp/>
        <stp>KIAH FDH22082916_00Z-GEFS</stp>
        <stp>ACCUMULATED PRECIP PER HOUR INTERPOLATED</stp>
        <tr r="M258" s="1"/>
      </tp>
      <tp t="s">
        <v>Field ACCUMULATED PRECIP PER HOUR INTERPOLATED not found</v>
        <stp/>
        <stp>KIAH FDH22082816_00Z-GEFS</stp>
        <stp>ACCUMULATED PRECIP PER HOUR INTERPOLATED</stp>
        <tr r="M234" s="1"/>
      </tp>
      <tp t="s">
        <v>Field ACCUMULATED PRECIP PER HOUR INTERPOLATED not found</v>
        <stp/>
        <stp>KIAH FDH22082716_00Z-GEFS</stp>
        <stp>ACCUMULATED PRECIP PER HOUR INTERPOLATED</stp>
        <tr r="M210" s="1"/>
      </tp>
      <tp t="s">
        <v>Field ACCUMULATED PRECIP PER HOUR INTERPOLATED not found</v>
        <stp/>
        <stp>KIAH FDH22082616_00Z-GEFS</stp>
        <stp>ACCUMULATED PRECIP PER HOUR INTERPOLATED</stp>
        <tr r="M186" s="1"/>
      </tp>
      <tp t="s">
        <v>Field ACCUMULATED PRECIP PER HOUR INTERPOLATED not found</v>
        <stp/>
        <stp>KIAH FDH22082516_00Z-GEFS</stp>
        <stp>ACCUMULATED PRECIP PER HOUR INTERPOLATED</stp>
        <tr r="M162" s="1"/>
      </tp>
      <tp t="s">
        <v>Field ACCUMULATED PRECIP PER HOUR INTERPOLATED not found</v>
        <stp/>
        <stp>KIAH FDH22082416_00Z-GEFS</stp>
        <stp>ACCUMULATED PRECIP PER HOUR INTERPOLATED</stp>
        <tr r="M138" s="1"/>
      </tp>
      <tp t="s">
        <v>Field ACCUMULATED PRECIP PER HOUR INTERPOLATED not found</v>
        <stp/>
        <stp>KIAH FDH22082316_00Z-GEFS</stp>
        <stp>ACCUMULATED PRECIP PER HOUR INTERPOLATED</stp>
        <tr r="M114" s="1"/>
      </tp>
      <tp t="s">
        <v>Field ACCUMULATED PRECIP PER HOUR INTERPOLATED not found</v>
        <stp/>
        <stp>KIAH FDH22082216_00Z-GEFS</stp>
        <stp>ACCUMULATED PRECIP PER HOUR INTERPOLATED</stp>
        <tr r="M90" s="1"/>
      </tp>
      <tp t="s">
        <v>Field ACCUMULATED PRECIP PER HOUR INTERPOLATED not found</v>
        <stp/>
        <stp>KIAH FDH22082116_00Z-GEFS</stp>
        <stp>ACCUMULATED PRECIP PER HOUR INTERPOLATED</stp>
        <tr r="M66" s="1"/>
      </tp>
      <tp t="s">
        <v>Field ACCUMULATED PRECIP PER HOUR INTERPOLATED not found</v>
        <stp/>
        <stp>KIAH FDH22082016_00Z-GEFS</stp>
        <stp>ACCUMULATED PRECIP PER HOUR INTERPOLATED</stp>
        <tr r="M42" s="1"/>
      </tp>
      <tp t="s">
        <v>Field ACCUMULATED PRECIP PER HOUR INTERPOLATED not found</v>
        <stp/>
        <stp>KIAH FDH22081916_00Z-GEFS</stp>
        <stp>ACCUMULATED PRECIP PER HOUR INTERPOLATED</stp>
        <tr r="M18" s="1"/>
      </tp>
      <tp t="s">
        <v>Field ACCUMULATED PRECIP PER HOUR INTERPOLATED not found</v>
        <stp/>
        <stp>KIAH FDH22090317_00Z-GEFS</stp>
        <stp>ACCUMULATED PRECIP PER HOUR INTERPOLATED</stp>
        <tr r="M379" s="1"/>
      </tp>
      <tp t="s">
        <v>Field ACCUMULATED PRECIP PER HOUR INTERPOLATED not found</v>
        <stp/>
        <stp>KIAH FDH22090217_00Z-GEFS</stp>
        <stp>ACCUMULATED PRECIP PER HOUR INTERPOLATED</stp>
        <tr r="M355" s="1"/>
      </tp>
      <tp t="s">
        <v>Field ACCUMULATED PRECIP PER HOUR INTERPOLATED not found</v>
        <stp/>
        <stp>KIAH FDH22090117_00Z-GEFS</stp>
        <stp>ACCUMULATED PRECIP PER HOUR INTERPOLATED</stp>
        <tr r="M331" s="1"/>
      </tp>
      <tp t="s">
        <v/>
        <stp/>
        <stp>KIAH FDH22082519_00Z-GEFS</stp>
        <stp>2M Hourly Temp</stp>
        <tr r="K165" s="1"/>
        <tr r="J165" s="1"/>
      </tp>
      <tp t="s">
        <v/>
        <stp/>
        <stp>KIAH FDH22082518_00Z-GEFS</stp>
        <stp>2M Hourly Temp</stp>
        <tr r="J164" s="1"/>
        <tr r="K164" s="1"/>
      </tp>
      <tp t="s">
        <v/>
        <stp/>
        <stp>KIAH FDH22082515_00Z-GEFS</stp>
        <stp>2M Hourly Temp</stp>
        <tr r="J161" s="1"/>
        <tr r="K161" s="1"/>
      </tp>
      <tp t="s">
        <v/>
        <stp/>
        <stp>KIAH FDH22082514_00Z-GEFS</stp>
        <stp>2M Hourly Temp</stp>
        <tr r="J160" s="1"/>
        <tr r="K160" s="1"/>
      </tp>
      <tp t="s">
        <v/>
        <stp/>
        <stp>KIAH FDH22082517_00Z-GEFS</stp>
        <stp>2M Hourly Temp</stp>
        <tr r="J163" s="1"/>
        <tr r="K163" s="1"/>
      </tp>
      <tp t="s">
        <v/>
        <stp/>
        <stp>KIAH FDH22082516_00Z-GEFS</stp>
        <stp>2M Hourly Temp</stp>
        <tr r="K162" s="1"/>
        <tr r="J162" s="1"/>
      </tp>
      <tp t="s">
        <v/>
        <stp/>
        <stp>KIAH FDH22082511_00Z-GEFS</stp>
        <stp>2M Hourly Temp</stp>
        <tr r="J157" s="1"/>
        <tr r="K157" s="1"/>
      </tp>
      <tp t="s">
        <v/>
        <stp/>
        <stp>KIAH FDH22082510_00Z-GEFS</stp>
        <stp>2M Hourly Temp</stp>
        <tr r="J156" s="1"/>
        <tr r="K156" s="1"/>
      </tp>
      <tp t="s">
        <v/>
        <stp/>
        <stp>KIAH FDH22082513_00Z-GEFS</stp>
        <stp>2M Hourly Temp</stp>
        <tr r="J159" s="1"/>
        <tr r="K159" s="1"/>
      </tp>
      <tp t="s">
        <v/>
        <stp/>
        <stp>KIAH FDH22082512_00Z-GEFS</stp>
        <stp>2M Hourly Temp</stp>
        <tr r="K158" s="1"/>
        <tr r="J158" s="1"/>
      </tp>
      <tp>
        <v>26.35</v>
        <stp/>
        <stp>KIAH FDH22082524_00Z-GEFS</stp>
        <stp>2M Hourly Temp</stp>
        <tr r="J170" s="1"/>
        <tr r="K170" s="1"/>
      </tp>
      <tp>
        <v>27.86</v>
        <stp/>
        <stp>KIAH FDH22082521_00Z-GEFS</stp>
        <stp>2M Hourly Temp</stp>
        <tr r="J167" s="1"/>
        <tr r="K167" s="1"/>
      </tp>
      <tp>
        <v>28.66</v>
        <stp/>
        <stp>KIAH FDH22082520_00Z-GEFS</stp>
        <stp>2M Hourly Temp</stp>
        <tr r="J166" s="1"/>
        <tr r="K166" s="1"/>
      </tp>
      <tp>
        <v>26.71</v>
        <stp/>
        <stp>KIAH FDH22082523_00Z-GEFS</stp>
        <stp>2M Hourly Temp</stp>
        <tr r="K169" s="1"/>
        <tr r="J169" s="1"/>
      </tp>
      <tp t="s">
        <v/>
        <stp/>
        <stp>KIAH FDH22082522_00Z-GEFS</stp>
        <stp>2M Hourly Temp</stp>
        <tr r="J168" s="1"/>
        <tr r="K168" s="1"/>
      </tp>
      <tp t="s">
        <v/>
        <stp/>
        <stp>KIAH FDH2209044_00Z-GEFS</stp>
        <stp>2M Hourly Temp</stp>
        <tr r="J390" s="1"/>
        <tr r="K390" s="1"/>
      </tp>
      <tp t="s">
        <v/>
        <stp/>
        <stp>KIAH FDH2209045_00Z-GEFS</stp>
        <stp>2M Hourly Temp</stp>
        <tr r="J391" s="1"/>
        <tr r="K391" s="1"/>
      </tp>
      <tp t="s">
        <v/>
        <stp/>
        <stp>KIAH FDH2209046_00Z-GEFS</stp>
        <stp>2M Hourly Temp</stp>
        <tr r="K392" s="1"/>
        <tr r="J392" s="1"/>
      </tp>
      <tp t="s">
        <v/>
        <stp/>
        <stp>KIAH FDH2209047_00Z-GEFS</stp>
        <stp>2M Hourly Temp</stp>
        <tr r="J393" s="1"/>
        <tr r="K393" s="1"/>
      </tp>
      <tp t="s">
        <v/>
        <stp/>
        <stp>KIAH FDH2209041_00Z-GEFS</stp>
        <stp>2M Hourly Temp</stp>
        <tr r="K387" s="1"/>
        <tr r="J387" s="1"/>
      </tp>
      <tp t="s">
        <v/>
        <stp/>
        <stp>KIAH FDH2209042_00Z-GEFS</stp>
        <stp>2M Hourly Temp</stp>
        <tr r="K388" s="1"/>
        <tr r="J388" s="1"/>
      </tp>
      <tp t="s">
        <v/>
        <stp/>
        <stp>KIAH FDH2209043_00Z-GEFS</stp>
        <stp>2M Hourly Temp</stp>
        <tr r="K389" s="1"/>
        <tr r="J389" s="1"/>
      </tp>
      <tp>
        <v>26.09</v>
        <stp/>
        <stp>KIAH FDH2209024_00Z-GEFS</stp>
        <stp>2M Hourly Temp</stp>
        <tr r="K342" s="1"/>
        <tr r="J342" s="1"/>
      </tp>
      <tp>
        <v>25.81</v>
        <stp/>
        <stp>KIAH FDH2209025_00Z-GEFS</stp>
        <stp>2M Hourly Temp</stp>
        <tr r="J343" s="1"/>
        <tr r="K343" s="1"/>
      </tp>
      <tp>
        <v>25.53</v>
        <stp/>
        <stp>KIAH FDH2209026_00Z-GEFS</stp>
        <stp>2M Hourly Temp</stp>
        <tr r="J344" s="1"/>
        <tr r="K344" s="1"/>
      </tp>
      <tp>
        <v>25.24</v>
        <stp/>
        <stp>KIAH FDH2209027_00Z-GEFS</stp>
        <stp>2M Hourly Temp</stp>
        <tr r="J345" s="1"/>
        <tr r="K345" s="1"/>
      </tp>
      <tp>
        <v>26.94</v>
        <stp/>
        <stp>KIAH FDH2209021_00Z-GEFS</stp>
        <stp>2M Hourly Temp</stp>
        <tr r="J339" s="1"/>
        <tr r="K339" s="1"/>
      </tp>
      <tp>
        <v>26.66</v>
        <stp/>
        <stp>KIAH FDH2209022_00Z-GEFS</stp>
        <stp>2M Hourly Temp</stp>
        <tr r="J340" s="1"/>
        <tr r="K340" s="1"/>
      </tp>
      <tp>
        <v>26.38</v>
        <stp/>
        <stp>KIAH FDH2209023_00Z-GEFS</stp>
        <stp>2M Hourly Temp</stp>
        <tr r="J341" s="1"/>
        <tr r="K341" s="1"/>
      </tp>
      <tp>
        <v>26.56</v>
        <stp/>
        <stp>KIAH FDH2209028_00Z-GEFS</stp>
        <stp>2M Hourly Temp</stp>
        <tr r="K346" s="1"/>
        <tr r="J346" s="1"/>
      </tp>
      <tp>
        <v>27.88</v>
        <stp/>
        <stp>KIAH FDH2209029_00Z-GEFS</stp>
        <stp>2M Hourly Temp</stp>
        <tr r="J347" s="1"/>
        <tr r="K347" s="1"/>
      </tp>
      <tp>
        <v>26.12</v>
        <stp/>
        <stp>KIAH FDH2209034_00Z-GEFS</stp>
        <stp>2M Hourly Temp</stp>
        <tr r="J366" s="1"/>
        <tr r="K366" s="1"/>
      </tp>
      <tp>
        <v>25.87</v>
        <stp/>
        <stp>KIAH FDH2209035_00Z-GEFS</stp>
        <stp>2M Hourly Temp</stp>
        <tr r="J367" s="1"/>
        <tr r="K367" s="1"/>
      </tp>
      <tp>
        <v>25.62</v>
        <stp/>
        <stp>KIAH FDH2209036_00Z-GEFS</stp>
        <stp>2M Hourly Temp</stp>
        <tr r="J368" s="1"/>
        <tr r="K368" s="1"/>
      </tp>
      <tp>
        <v>25.38</v>
        <stp/>
        <stp>KIAH FDH2209037_00Z-GEFS</stp>
        <stp>2M Hourly Temp</stp>
        <tr r="K369" s="1"/>
        <tr r="J369" s="1"/>
      </tp>
      <tp>
        <v>26.87</v>
        <stp/>
        <stp>KIAH FDH2209031_00Z-GEFS</stp>
        <stp>2M Hourly Temp</stp>
        <tr r="K363" s="1"/>
        <tr r="J363" s="1"/>
      </tp>
      <tp>
        <v>26.62</v>
        <stp/>
        <stp>KIAH FDH2209032_00Z-GEFS</stp>
        <stp>2M Hourly Temp</stp>
        <tr r="K364" s="1"/>
        <tr r="J364" s="1"/>
      </tp>
      <tp>
        <v>26.37</v>
        <stp/>
        <stp>KIAH FDH2209033_00Z-GEFS</stp>
        <stp>2M Hourly Temp</stp>
        <tr r="K365" s="1"/>
        <tr r="J365" s="1"/>
      </tp>
      <tp>
        <v>26.67</v>
        <stp/>
        <stp>KIAH FDH2209038_00Z-GEFS</stp>
        <stp>2M Hourly Temp</stp>
        <tr r="J370" s="1"/>
        <tr r="K370" s="1"/>
      </tp>
      <tp>
        <v>27.96</v>
        <stp/>
        <stp>KIAH FDH2209039_00Z-GEFS</stp>
        <stp>2M Hourly Temp</stp>
        <tr r="J371" s="1"/>
        <tr r="K371" s="1"/>
      </tp>
      <tp>
        <v>26.14</v>
        <stp/>
        <stp>KIAH FDH2209014_00Z-GEFS</stp>
        <stp>2M Hourly Temp</stp>
        <tr r="J318" s="1"/>
        <tr r="K318" s="1"/>
      </tp>
      <tp>
        <v>25.85</v>
        <stp/>
        <stp>KIAH FDH2209015_00Z-GEFS</stp>
        <stp>2M Hourly Temp</stp>
        <tr r="J319" s="1"/>
        <tr r="K319" s="1"/>
      </tp>
      <tp>
        <v>25.56</v>
        <stp/>
        <stp>KIAH FDH2209016_00Z-GEFS</stp>
        <stp>2M Hourly Temp</stp>
        <tr r="K320" s="1"/>
        <tr r="J320" s="1"/>
      </tp>
      <tp>
        <v>25.27</v>
        <stp/>
        <stp>KIAH FDH2209017_00Z-GEFS</stp>
        <stp>2M Hourly Temp</stp>
        <tr r="K321" s="1"/>
        <tr r="J321" s="1"/>
      </tp>
      <tp>
        <v>27.01</v>
        <stp/>
        <stp>KIAH FDH2209011_00Z-GEFS</stp>
        <stp>2M Hourly Temp</stp>
        <tr r="J315" s="1"/>
        <tr r="K315" s="1"/>
      </tp>
      <tp>
        <v>26.72</v>
        <stp/>
        <stp>KIAH FDH2209012_00Z-GEFS</stp>
        <stp>2M Hourly Temp</stp>
        <tr r="J316" s="1"/>
        <tr r="K316" s="1"/>
      </tp>
      <tp>
        <v>26.43</v>
        <stp/>
        <stp>KIAH FDH2209013_00Z-GEFS</stp>
        <stp>2M Hourly Temp</stp>
        <tr r="K317" s="1"/>
        <tr r="J317" s="1"/>
      </tp>
      <tp>
        <v>26.58</v>
        <stp/>
        <stp>KIAH FDH2209018_00Z-GEFS</stp>
        <stp>2M Hourly Temp</stp>
        <tr r="K322" s="1"/>
        <tr r="J322" s="1"/>
      </tp>
      <tp>
        <v>27.89</v>
        <stp/>
        <stp>KIAH FDH2209019_00Z-GEFS</stp>
        <stp>2M Hourly Temp</stp>
        <tr r="J323" s="1"/>
        <tr r="K323" s="1"/>
      </tp>
      <tp>
        <v>24.23</v>
        <stp/>
        <stp>KIAH FDH2208197_00Z-GEFS</stp>
        <stp>2M Hourly Temp</stp>
        <tr r="J9" s="1"/>
        <tr r="K9" s="1"/>
      </tp>
      <tp>
        <v>25.26</v>
        <stp/>
        <stp>KIAH FDH2208198_00Z-GEFS</stp>
        <stp>2M Hourly Temp</stp>
        <tr r="J10" s="1"/>
      </tp>
      <tp>
        <v>26.29</v>
        <stp/>
        <stp>KIAH FDH2208199_00Z-GEFS</stp>
        <stp>2M Hourly Temp</stp>
        <tr r="J11" s="1"/>
      </tp>
      <tp>
        <v>26.19</v>
        <stp/>
        <stp>KIAH FDH2208284_00Z-GEFS</stp>
        <stp>2M Hourly Temp</stp>
        <tr r="K222" s="1"/>
        <tr r="J222" s="1"/>
      </tp>
      <tp>
        <v>25.97</v>
        <stp/>
        <stp>KIAH FDH2208285_00Z-GEFS</stp>
        <stp>2M Hourly Temp</stp>
        <tr r="K223" s="1"/>
        <tr r="J223" s="1"/>
      </tp>
      <tp>
        <v>25.76</v>
        <stp/>
        <stp>KIAH FDH2208286_00Z-GEFS</stp>
        <stp>2M Hourly Temp</stp>
        <tr r="J224" s="1"/>
        <tr r="K224" s="1"/>
      </tp>
      <tp>
        <v>25.55</v>
        <stp/>
        <stp>KIAH FDH2208287_00Z-GEFS</stp>
        <stp>2M Hourly Temp</stp>
        <tr r="K225" s="1"/>
        <tr r="J225" s="1"/>
      </tp>
      <tp>
        <v>26.83</v>
        <stp/>
        <stp>KIAH FDH2208281_00Z-GEFS</stp>
        <stp>2M Hourly Temp</stp>
        <tr r="K219" s="1"/>
        <tr r="J219" s="1"/>
      </tp>
      <tp>
        <v>26.62</v>
        <stp/>
        <stp>KIAH FDH2208282_00Z-GEFS</stp>
        <stp>2M Hourly Temp</stp>
        <tr r="J220" s="1"/>
        <tr r="K220" s="1"/>
      </tp>
      <tp>
        <v>26.4</v>
        <stp/>
        <stp>KIAH FDH2208283_00Z-GEFS</stp>
        <stp>2M Hourly Temp</stp>
        <tr r="J221" s="1"/>
        <tr r="K221" s="1"/>
      </tp>
      <tp>
        <v>26.75</v>
        <stp/>
        <stp>KIAH FDH2208288_00Z-GEFS</stp>
        <stp>2M Hourly Temp</stp>
        <tr r="J226" s="1"/>
        <tr r="K226" s="1"/>
      </tp>
      <tp>
        <v>27.96</v>
        <stp/>
        <stp>KIAH FDH2208289_00Z-GEFS</stp>
        <stp>2M Hourly Temp</stp>
        <tr r="J227" s="1"/>
        <tr r="K227" s="1"/>
      </tp>
      <tp>
        <v>26.21</v>
        <stp/>
        <stp>KIAH FDH2208294_00Z-GEFS</stp>
        <stp>2M Hourly Temp</stp>
        <tr r="K246" s="1"/>
        <tr r="J246" s="1"/>
      </tp>
      <tp>
        <v>26.01</v>
        <stp/>
        <stp>KIAH FDH2208295_00Z-GEFS</stp>
        <stp>2M Hourly Temp</stp>
        <tr r="J247" s="1"/>
        <tr r="K247" s="1"/>
      </tp>
      <tp>
        <v>25.81</v>
        <stp/>
        <stp>KIAH FDH2208296_00Z-GEFS</stp>
        <stp>2M Hourly Temp</stp>
        <tr r="K248" s="1"/>
        <tr r="J248" s="1"/>
      </tp>
      <tp>
        <v>25.61</v>
        <stp/>
        <stp>KIAH FDH2208297_00Z-GEFS</stp>
        <stp>2M Hourly Temp</stp>
        <tr r="K249" s="1"/>
        <tr r="J249" s="1"/>
      </tp>
      <tp>
        <v>26.81</v>
        <stp/>
        <stp>KIAH FDH2208291_00Z-GEFS</stp>
        <stp>2M Hourly Temp</stp>
        <tr r="K243" s="1"/>
        <tr r="J243" s="1"/>
      </tp>
      <tp>
        <v>26.61</v>
        <stp/>
        <stp>KIAH FDH2208292_00Z-GEFS</stp>
        <stp>2M Hourly Temp</stp>
        <tr r="K244" s="1"/>
        <tr r="J244" s="1"/>
      </tp>
      <tp>
        <v>26.41</v>
        <stp/>
        <stp>KIAH FDH2208293_00Z-GEFS</stp>
        <stp>2M Hourly Temp</stp>
        <tr r="J245" s="1"/>
        <tr r="K245" s="1"/>
      </tp>
      <tp>
        <v>26.8</v>
        <stp/>
        <stp>KIAH FDH2208298_00Z-GEFS</stp>
        <stp>2M Hourly Temp</stp>
        <tr r="K250" s="1"/>
        <tr r="J250" s="1"/>
      </tp>
      <tp>
        <v>28</v>
        <stp/>
        <stp>KIAH FDH2208299_00Z-GEFS</stp>
        <stp>2M Hourly Temp</stp>
        <tr r="K251" s="1"/>
        <tr r="J251" s="1"/>
      </tp>
      <tp>
        <v>25.35</v>
        <stp/>
        <stp>KIAH FDH2208264_00Z-GEFS</stp>
        <stp>2M Hourly Temp</stp>
        <tr r="J174" s="1"/>
        <tr r="K174" s="1"/>
      </tp>
      <tp>
        <v>25.17</v>
        <stp/>
        <stp>KIAH FDH2208265_00Z-GEFS</stp>
        <stp>2M Hourly Temp</stp>
        <tr r="J175" s="1"/>
        <tr r="K175" s="1"/>
      </tp>
      <tp>
        <v>25</v>
        <stp/>
        <stp>KIAH FDH2208266_00Z-GEFS</stp>
        <stp>2M Hourly Temp</stp>
        <tr r="J176" s="1"/>
        <tr r="K176" s="1"/>
      </tp>
      <tp>
        <v>24.82</v>
        <stp/>
        <stp>KIAH FDH2208267_00Z-GEFS</stp>
        <stp>2M Hourly Temp</stp>
        <tr r="K177" s="1"/>
        <tr r="J177" s="1"/>
      </tp>
      <tp>
        <v>26</v>
        <stp/>
        <stp>KIAH FDH2208261_00Z-GEFS</stp>
        <stp>2M Hourly Temp</stp>
        <tr r="J171" s="1"/>
        <tr r="K171" s="1"/>
      </tp>
      <tp>
        <v>25.78</v>
        <stp/>
        <stp>KIAH FDH2208262_00Z-GEFS</stp>
        <stp>2M Hourly Temp</stp>
        <tr r="J172" s="1"/>
        <tr r="K172" s="1"/>
      </tp>
      <tp>
        <v>25.57</v>
        <stp/>
        <stp>KIAH FDH2208263_00Z-GEFS</stp>
        <stp>2M Hourly Temp</stp>
        <tr r="J173" s="1"/>
        <tr r="K173" s="1"/>
      </tp>
      <tp>
        <v>26.05</v>
        <stp/>
        <stp>KIAH FDH2208268_00Z-GEFS</stp>
        <stp>2M Hourly Temp</stp>
        <tr r="K178" s="1"/>
        <tr r="J178" s="1"/>
      </tp>
      <tp>
        <v>27.27</v>
        <stp/>
        <stp>KIAH FDH2208269_00Z-GEFS</stp>
        <stp>2M Hourly Temp</stp>
        <tr r="K179" s="1"/>
        <tr r="J179" s="1"/>
      </tp>
      <tp>
        <v>25.99</v>
        <stp/>
        <stp>KIAH FDH2208274_00Z-GEFS</stp>
        <stp>2M Hourly Temp</stp>
        <tr r="J198" s="1"/>
        <tr r="K198" s="1"/>
      </tp>
      <tp>
        <v>25.77</v>
        <stp/>
        <stp>KIAH FDH2208275_00Z-GEFS</stp>
        <stp>2M Hourly Temp</stp>
        <tr r="J199" s="1"/>
        <tr r="K199" s="1"/>
      </tp>
      <tp>
        <v>25.55</v>
        <stp/>
        <stp>KIAH FDH2208276_00Z-GEFS</stp>
        <stp>2M Hourly Temp</stp>
        <tr r="J200" s="1"/>
        <tr r="K200" s="1"/>
      </tp>
      <tp>
        <v>25.33</v>
        <stp/>
        <stp>KIAH FDH2208277_00Z-GEFS</stp>
        <stp>2M Hourly Temp</stp>
        <tr r="J201" s="1"/>
        <tr r="K201" s="1"/>
      </tp>
      <tp>
        <v>26.66</v>
        <stp/>
        <stp>KIAH FDH2208271_00Z-GEFS</stp>
        <stp>2M Hourly Temp</stp>
        <tr r="J195" s="1"/>
        <tr r="K195" s="1"/>
      </tp>
      <tp>
        <v>26.43</v>
        <stp/>
        <stp>KIAH FDH2208272_00Z-GEFS</stp>
        <stp>2M Hourly Temp</stp>
        <tr r="K196" s="1"/>
        <tr r="J196" s="1"/>
      </tp>
      <tp>
        <v>26.21</v>
        <stp/>
        <stp>KIAH FDH2208273_00Z-GEFS</stp>
        <stp>2M Hourly Temp</stp>
        <tr r="K197" s="1"/>
        <tr r="J197" s="1"/>
      </tp>
      <tp>
        <v>26.59</v>
        <stp/>
        <stp>KIAH FDH2208278_00Z-GEFS</stp>
        <stp>2M Hourly Temp</stp>
        <tr r="J202" s="1"/>
        <tr r="K202" s="1"/>
      </tp>
      <tp>
        <v>27.85</v>
        <stp/>
        <stp>KIAH FDH2208279_00Z-GEFS</stp>
        <stp>2M Hourly Temp</stp>
        <tr r="J203" s="1"/>
        <tr r="K203" s="1"/>
      </tp>
      <tp>
        <v>25.22</v>
        <stp/>
        <stp>KIAH FDH2208244_00Z-GEFS</stp>
        <stp>2M Hourly Temp</stp>
        <tr r="K126" s="1"/>
        <tr r="J126" s="1"/>
      </tp>
      <tp>
        <v>25.12</v>
        <stp/>
        <stp>KIAH FDH2208245_00Z-GEFS</stp>
        <stp>2M Hourly Temp</stp>
        <tr r="K127" s="1"/>
        <tr r="J127" s="1"/>
      </tp>
      <tp>
        <v>25.01</v>
        <stp/>
        <stp>KIAH FDH2208246_00Z-GEFS</stp>
        <stp>2M Hourly Temp</stp>
        <tr r="K128" s="1"/>
        <tr r="J128" s="1"/>
      </tp>
      <tp>
        <v>24.91</v>
        <stp/>
        <stp>KIAH FDH2208247_00Z-GEFS</stp>
        <stp>2M Hourly Temp</stp>
        <tr r="J129" s="1"/>
        <tr r="K129" s="1"/>
      </tp>
      <tp>
        <v>25.69</v>
        <stp/>
        <stp>KIAH FDH2208241_00Z-GEFS</stp>
        <stp>2M Hourly Temp</stp>
        <tr r="J123" s="1"/>
        <tr r="K123" s="1"/>
      </tp>
      <tp>
        <v>25.53</v>
        <stp/>
        <stp>KIAH FDH2208242_00Z-GEFS</stp>
        <stp>2M Hourly Temp</stp>
        <tr r="K124" s="1"/>
        <tr r="J124" s="1"/>
      </tp>
      <tp>
        <v>25.38</v>
        <stp/>
        <stp>KIAH FDH2208243_00Z-GEFS</stp>
        <stp>2M Hourly Temp</stp>
        <tr r="J125" s="1"/>
        <tr r="K125" s="1"/>
      </tp>
      <tp>
        <v>25.54</v>
        <stp/>
        <stp>KIAH FDH2208248_00Z-GEFS</stp>
        <stp>2M Hourly Temp</stp>
        <tr r="K130" s="1"/>
        <tr r="J130" s="1"/>
      </tp>
      <tp>
        <v>26.17</v>
        <stp/>
        <stp>KIAH FDH2208249_00Z-GEFS</stp>
        <stp>2M Hourly Temp</stp>
        <tr r="J131" s="1"/>
        <tr r="K131" s="1"/>
      </tp>
      <tp>
        <v>24.93</v>
        <stp/>
        <stp>KIAH FDH2208254_00Z-GEFS</stp>
        <stp>2M Hourly Temp</stp>
        <tr r="K150" s="1"/>
        <tr r="J150" s="1"/>
      </tp>
      <tp>
        <v>24.78</v>
        <stp/>
        <stp>KIAH FDH2208255_00Z-GEFS</stp>
        <stp>2M Hourly Temp</stp>
        <tr r="J151" s="1"/>
        <tr r="K151" s="1"/>
      </tp>
      <tp>
        <v>24.63</v>
        <stp/>
        <stp>KIAH FDH2208256_00Z-GEFS</stp>
        <stp>2M Hourly Temp</stp>
        <tr r="K152" s="1"/>
        <tr r="J152" s="1"/>
      </tp>
      <tp>
        <v>24.49</v>
        <stp/>
        <stp>KIAH FDH2208257_00Z-GEFS</stp>
        <stp>2M Hourly Temp</stp>
        <tr r="K153" s="1"/>
        <tr r="J153" s="1"/>
      </tp>
      <tp>
        <v>25.47</v>
        <stp/>
        <stp>KIAH FDH2208251_00Z-GEFS</stp>
        <stp>2M Hourly Temp</stp>
        <tr r="J147" s="1"/>
        <tr r="K147" s="1"/>
      </tp>
      <tp>
        <v>25.29</v>
        <stp/>
        <stp>KIAH FDH2208252_00Z-GEFS</stp>
        <stp>2M Hourly Temp</stp>
        <tr r="K148" s="1"/>
        <tr r="J148" s="1"/>
      </tp>
      <tp>
        <v>25.11</v>
        <stp/>
        <stp>KIAH FDH2208253_00Z-GEFS</stp>
        <stp>2M Hourly Temp</stp>
        <tr r="K149" s="1"/>
        <tr r="J149" s="1"/>
      </tp>
      <tp>
        <v>25.47</v>
        <stp/>
        <stp>KIAH FDH2208258_00Z-GEFS</stp>
        <stp>2M Hourly Temp</stp>
        <tr r="K154" s="1"/>
        <tr r="J154" s="1"/>
      </tp>
      <tp>
        <v>26.45</v>
        <stp/>
        <stp>KIAH FDH2208259_00Z-GEFS</stp>
        <stp>2M Hourly Temp</stp>
        <tr r="J155" s="1"/>
        <tr r="K155" s="1"/>
      </tp>
      <tp>
        <v>26.87</v>
        <stp/>
        <stp>KIAH FDH2208224_00Z-GEFS</stp>
        <stp>2M Hourly Temp</stp>
        <tr r="K78" s="1"/>
        <tr r="J78" s="1"/>
      </tp>
      <tp>
        <v>26.75</v>
        <stp/>
        <stp>KIAH FDH2208225_00Z-GEFS</stp>
        <stp>2M Hourly Temp</stp>
        <tr r="J79" s="1"/>
      </tp>
      <tp>
        <v>26.63</v>
        <stp/>
        <stp>KIAH FDH2208226_00Z-GEFS</stp>
        <stp>2M Hourly Temp</stp>
        <tr r="J80" s="1"/>
      </tp>
      <tp>
        <v>26.51</v>
        <stp/>
        <stp>KIAH FDH2208227_00Z-GEFS</stp>
        <stp>2M Hourly Temp</stp>
        <tr r="J81" s="1"/>
        <tr r="K81" s="1"/>
      </tp>
      <tp>
        <v>27.47</v>
        <stp/>
        <stp>KIAH FDH2208221_00Z-GEFS</stp>
        <stp>2M Hourly Temp</stp>
        <tr r="K75" s="1"/>
        <tr r="J75" s="1"/>
      </tp>
      <tp>
        <v>27.27</v>
        <stp/>
        <stp>KIAH FDH2208222_00Z-GEFS</stp>
        <stp>2M Hourly Temp</stp>
        <tr r="J76" s="1"/>
      </tp>
      <tp>
        <v>27.07</v>
        <stp/>
        <stp>KIAH FDH2208223_00Z-GEFS</stp>
        <stp>2M Hourly Temp</stp>
        <tr r="J77" s="1"/>
      </tp>
      <tp>
        <v>27.47</v>
        <stp/>
        <stp>KIAH FDH2208228_00Z-GEFS</stp>
        <stp>2M Hourly Temp</stp>
        <tr r="J82" s="1"/>
      </tp>
      <tp>
        <v>28.44</v>
        <stp/>
        <stp>KIAH FDH2208229_00Z-GEFS</stp>
        <stp>2M Hourly Temp</stp>
        <tr r="J83" s="1"/>
      </tp>
      <tp>
        <v>25.96</v>
        <stp/>
        <stp>KIAH FDH2208234_00Z-GEFS</stp>
        <stp>2M Hourly Temp</stp>
        <tr r="K102" s="1"/>
        <tr r="J102" s="1"/>
      </tp>
      <tp>
        <v>25.85</v>
        <stp/>
        <stp>KIAH FDH2208235_00Z-GEFS</stp>
        <stp>2M Hourly Temp</stp>
        <tr r="K103" s="1"/>
        <tr r="J103" s="1"/>
      </tp>
      <tp>
        <v>25.74</v>
        <stp/>
        <stp>KIAH FDH2208236_00Z-GEFS</stp>
        <stp>2M Hourly Temp</stp>
        <tr r="J104" s="1"/>
        <tr r="K104" s="1"/>
      </tp>
      <tp>
        <v>25.63</v>
        <stp/>
        <stp>KIAH FDH2208237_00Z-GEFS</stp>
        <stp>2M Hourly Temp</stp>
        <tr r="K105" s="1"/>
        <tr r="J105" s="1"/>
      </tp>
      <tp>
        <v>26.61</v>
        <stp/>
        <stp>KIAH FDH2208231_00Z-GEFS</stp>
        <stp>2M Hourly Temp</stp>
        <tr r="J99" s="1"/>
        <tr r="K99" s="1"/>
      </tp>
      <tp>
        <v>26.39</v>
        <stp/>
        <stp>KIAH FDH2208232_00Z-GEFS</stp>
        <stp>2M Hourly Temp</stp>
        <tr r="J100" s="1"/>
        <tr r="K100" s="1"/>
      </tp>
      <tp>
        <v>26.18</v>
        <stp/>
        <stp>KIAH FDH2208233_00Z-GEFS</stp>
        <stp>2M Hourly Temp</stp>
        <tr r="K101" s="1"/>
        <tr r="J101" s="1"/>
      </tp>
      <tp>
        <v>26.19</v>
        <stp/>
        <stp>KIAH FDH2208238_00Z-GEFS</stp>
        <stp>2M Hourly Temp</stp>
        <tr r="J106" s="1"/>
        <tr r="K106" s="1"/>
      </tp>
      <tp>
        <v>26.75</v>
        <stp/>
        <stp>KIAH FDH2208239_00Z-GEFS</stp>
        <stp>2M Hourly Temp</stp>
        <tr r="J107" s="1"/>
        <tr r="K107" s="1"/>
      </tp>
      <tp>
        <v>26.24</v>
        <stp/>
        <stp>KIAH FDH2208204_00Z-GEFS</stp>
        <stp>2M Hourly Temp</stp>
        <tr r="J30" s="1"/>
        <tr r="K30" s="1"/>
      </tp>
      <tp>
        <v>26.12</v>
        <stp/>
        <stp>KIAH FDH2208205_00Z-GEFS</stp>
        <stp>2M Hourly Temp</stp>
        <tr r="J31" s="1"/>
      </tp>
      <tp>
        <v>26.01</v>
        <stp/>
        <stp>KIAH FDH2208206_00Z-GEFS</stp>
        <stp>2M Hourly Temp</stp>
        <tr r="J32" s="1"/>
      </tp>
      <tp>
        <v>25.89</v>
        <stp/>
        <stp>KIAH FDH2208207_00Z-GEFS</stp>
        <stp>2M Hourly Temp</stp>
        <tr r="K33" s="1"/>
        <tr r="J33" s="1"/>
      </tp>
      <tp>
        <v>26.82</v>
        <stp/>
        <stp>KIAH FDH2208201_00Z-GEFS</stp>
        <stp>2M Hourly Temp</stp>
        <tr r="J27" s="1"/>
        <tr r="K27" s="1"/>
      </tp>
      <tp>
        <v>26.63</v>
        <stp/>
        <stp>KIAH FDH2208202_00Z-GEFS</stp>
        <stp>2M Hourly Temp</stp>
        <tr r="J28" s="1"/>
      </tp>
      <tp>
        <v>26.43</v>
        <stp/>
        <stp>KIAH FDH2208203_00Z-GEFS</stp>
        <stp>2M Hourly Temp</stp>
        <tr r="J29" s="1"/>
      </tp>
      <tp>
        <v>27.21</v>
        <stp/>
        <stp>KIAH FDH2208208_00Z-GEFS</stp>
        <stp>2M Hourly Temp</stp>
        <tr r="J34" s="1"/>
      </tp>
      <tp>
        <v>28.52</v>
        <stp/>
        <stp>KIAH FDH2208209_00Z-GEFS</stp>
        <stp>2M Hourly Temp</stp>
        <tr r="J35" s="1"/>
      </tp>
      <tp>
        <v>27.01</v>
        <stp/>
        <stp>KIAH FDH2208214_00Z-GEFS</stp>
        <stp>2M Hourly Temp</stp>
        <tr r="J54" s="1"/>
        <tr r="K54" s="1"/>
      </tp>
      <tp>
        <v>26.9</v>
        <stp/>
        <stp>KIAH FDH2208215_00Z-GEFS</stp>
        <stp>2M Hourly Temp</stp>
        <tr r="J55" s="1"/>
      </tp>
      <tp>
        <v>26.8</v>
        <stp/>
        <stp>KIAH FDH2208216_00Z-GEFS</stp>
        <stp>2M Hourly Temp</stp>
        <tr r="J56" s="1"/>
      </tp>
      <tp>
        <v>26.69</v>
        <stp/>
        <stp>KIAH FDH2208217_00Z-GEFS</stp>
        <stp>2M Hourly Temp</stp>
        <tr r="J57" s="1"/>
        <tr r="K57" s="1"/>
      </tp>
      <tp>
        <v>27.53</v>
        <stp/>
        <stp>KIAH FDH2208211_00Z-GEFS</stp>
        <stp>2M Hourly Temp</stp>
        <tr r="K51" s="1"/>
        <tr r="J51" s="1"/>
      </tp>
      <tp>
        <v>27.35</v>
        <stp/>
        <stp>KIAH FDH2208212_00Z-GEFS</stp>
        <stp>2M Hourly Temp</stp>
        <tr r="J52" s="1"/>
      </tp>
      <tp>
        <v>27.18</v>
        <stp/>
        <stp>KIAH FDH2208213_00Z-GEFS</stp>
        <stp>2M Hourly Temp</stp>
        <tr r="J53" s="1"/>
      </tp>
      <tp>
        <v>27.74</v>
        <stp/>
        <stp>KIAH FDH2208218_00Z-GEFS</stp>
        <stp>2M Hourly Temp</stp>
        <tr r="J58" s="1"/>
      </tp>
      <tp>
        <v>28.79</v>
        <stp/>
        <stp>KIAH FDH2208219_00Z-GEFS</stp>
        <stp>2M Hourly Temp</stp>
        <tr r="J59" s="1"/>
      </tp>
      <tp>
        <v>26.23</v>
        <stp/>
        <stp>KIAH FDH2208304_00Z-GEFS</stp>
        <stp>2M Hourly Temp</stp>
        <tr r="J270" s="1"/>
        <tr r="K270" s="1"/>
      </tp>
      <tp>
        <v>26.02</v>
        <stp/>
        <stp>KIAH FDH2208305_00Z-GEFS</stp>
        <stp>2M Hourly Temp</stp>
        <tr r="J271" s="1"/>
        <tr r="K271" s="1"/>
      </tp>
      <tp>
        <v>25.82</v>
        <stp/>
        <stp>KIAH FDH2208306_00Z-GEFS</stp>
        <stp>2M Hourly Temp</stp>
        <tr r="J272" s="1"/>
        <tr r="K272" s="1"/>
      </tp>
      <tp>
        <v>25.62</v>
        <stp/>
        <stp>KIAH FDH2208307_00Z-GEFS</stp>
        <stp>2M Hourly Temp</stp>
        <tr r="J273" s="1"/>
        <tr r="K273" s="1"/>
      </tp>
      <tp>
        <v>26.84</v>
        <stp/>
        <stp>KIAH FDH2208301_00Z-GEFS</stp>
        <stp>2M Hourly Temp</stp>
        <tr r="K267" s="1"/>
        <tr r="J267" s="1"/>
      </tp>
      <tp>
        <v>26.64</v>
        <stp/>
        <stp>KIAH FDH2208302_00Z-GEFS</stp>
        <stp>2M Hourly Temp</stp>
        <tr r="K268" s="1"/>
        <tr r="J268" s="1"/>
      </tp>
      <tp>
        <v>26.43</v>
        <stp/>
        <stp>KIAH FDH2208303_00Z-GEFS</stp>
        <stp>2M Hourly Temp</stp>
        <tr r="J269" s="1"/>
        <tr r="K269" s="1"/>
      </tp>
      <tp>
        <v>26.76</v>
        <stp/>
        <stp>KIAH FDH2208308_00Z-GEFS</stp>
        <stp>2M Hourly Temp</stp>
        <tr r="J274" s="1"/>
        <tr r="K274" s="1"/>
      </tp>
      <tp>
        <v>27.9</v>
        <stp/>
        <stp>KIAH FDH2208309_00Z-GEFS</stp>
        <stp>2M Hourly Temp</stp>
        <tr r="K275" s="1"/>
        <tr r="J275" s="1"/>
      </tp>
      <tp>
        <v>26.25</v>
        <stp/>
        <stp>KIAH FDH2208314_00Z-GEFS</stp>
        <stp>2M Hourly Temp</stp>
        <tr r="J294" s="1"/>
        <tr r="K294" s="1"/>
      </tp>
      <tp>
        <v>26</v>
        <stp/>
        <stp>KIAH FDH2208315_00Z-GEFS</stp>
        <stp>2M Hourly Temp</stp>
        <tr r="J295" s="1"/>
        <tr r="K295" s="1"/>
      </tp>
      <tp>
        <v>25.76</v>
        <stp/>
        <stp>KIAH FDH2208316_00Z-GEFS</stp>
        <stp>2M Hourly Temp</stp>
        <tr r="K296" s="1"/>
        <tr r="J296" s="1"/>
      </tp>
      <tp>
        <v>25.51</v>
        <stp/>
        <stp>KIAH FDH2208317_00Z-GEFS</stp>
        <stp>2M Hourly Temp</stp>
        <tr r="J297" s="1"/>
        <tr r="K297" s="1"/>
      </tp>
      <tp>
        <v>26.98</v>
        <stp/>
        <stp>KIAH FDH2208311_00Z-GEFS</stp>
        <stp>2M Hourly Temp</stp>
        <tr r="J291" s="1"/>
        <tr r="K291" s="1"/>
      </tp>
      <tp>
        <v>26.74</v>
        <stp/>
        <stp>KIAH FDH2208312_00Z-GEFS</stp>
        <stp>2M Hourly Temp</stp>
        <tr r="J292" s="1"/>
        <tr r="K292" s="1"/>
      </tp>
      <tp>
        <v>26.49</v>
        <stp/>
        <stp>KIAH FDH2208313_00Z-GEFS</stp>
        <stp>2M Hourly Temp</stp>
        <tr r="J293" s="1"/>
        <tr r="K293" s="1"/>
      </tp>
      <tp>
        <v>26.81</v>
        <stp/>
        <stp>KIAH FDH2208318_00Z-GEFS</stp>
        <stp>2M Hourly Temp</stp>
        <tr r="K298" s="1"/>
        <tr r="J298" s="1"/>
      </tp>
      <tp>
        <v>28.1</v>
        <stp/>
        <stp>KIAH FDH2208319_00Z-GEFS</stp>
        <stp>2M Hourly Temp</stp>
        <tr r="J299" s="1"/>
        <tr r="K299" s="1"/>
      </tp>
      <tp>
        <v>49</v>
        <stp/>
        <stp>KIAH FDH2208291_00Z-GEFS</stp>
        <stp>TOTAL CLOUD COVER ENTIRE ATMOSPHERE</stp>
        <tr r="O243" s="1"/>
      </tp>
      <tp>
        <v>47</v>
        <stp/>
        <stp>KIAH FDH2208292_00Z-GEFS</stp>
        <stp>TOTAL CLOUD COVER ENTIRE ATMOSPHERE</stp>
        <tr r="O244" s="1"/>
      </tp>
      <tp>
        <v>45</v>
        <stp/>
        <stp>KIAH FDH2208293_00Z-GEFS</stp>
        <stp>TOTAL CLOUD COVER ENTIRE ATMOSPHERE</stp>
        <tr r="O245" s="1"/>
      </tp>
      <tp>
        <v>43</v>
        <stp/>
        <stp>KIAH FDH2208294_00Z-GEFS</stp>
        <stp>TOTAL CLOUD COVER ENTIRE ATMOSPHERE</stp>
        <tr r="O246" s="1"/>
      </tp>
      <tp>
        <v>41</v>
        <stp/>
        <stp>KIAH FDH2208295_00Z-GEFS</stp>
        <stp>TOTAL CLOUD COVER ENTIRE ATMOSPHERE</stp>
        <tr r="O247" s="1"/>
      </tp>
      <tp>
        <v>39</v>
        <stp/>
        <stp>KIAH FDH2208296_00Z-GEFS</stp>
        <stp>TOTAL CLOUD COVER ENTIRE ATMOSPHERE</stp>
        <tr r="O248" s="1"/>
      </tp>
      <tp>
        <v>37</v>
        <stp/>
        <stp>KIAH FDH2208297_00Z-GEFS</stp>
        <stp>TOTAL CLOUD COVER ENTIRE ATMOSPHERE</stp>
        <tr r="O249" s="1"/>
      </tp>
      <tp>
        <v>38</v>
        <stp/>
        <stp>KIAH FDH2208298_00Z-GEFS</stp>
        <stp>TOTAL CLOUD COVER ENTIRE ATMOSPHERE</stp>
        <tr r="O250" s="1"/>
      </tp>
      <tp>
        <v>77</v>
        <stp/>
        <stp>KIAH FDH2208198_00Z-GEFS</stp>
        <stp>TOTAL CLOUD COVER ENTIRE ATMOSPHERE</stp>
        <tr r="O10" s="1"/>
      </tp>
      <tp>
        <v>38</v>
        <stp/>
        <stp>KIAH FDH2208299_00Z-GEFS</stp>
        <stp>TOTAL CLOUD COVER ENTIRE ATMOSPHERE</stp>
        <tr r="O251" s="1"/>
      </tp>
      <tp>
        <v>68</v>
        <stp/>
        <stp>KIAH FDH2208199_00Z-GEFS</stp>
        <stp>TOTAL CLOUD COVER ENTIRE ATMOSPHERE</stp>
        <tr r="O11" s="1"/>
      </tp>
      <tp>
        <v>47</v>
        <stp/>
        <stp>KIAH FDH2208281_00Z-GEFS</stp>
        <stp>TOTAL CLOUD COVER ENTIRE ATMOSPHERE</stp>
        <tr r="O219" s="1"/>
      </tp>
      <tp>
        <v>44</v>
        <stp/>
        <stp>KIAH FDH2208282_00Z-GEFS</stp>
        <stp>TOTAL CLOUD COVER ENTIRE ATMOSPHERE</stp>
        <tr r="O220" s="1"/>
      </tp>
      <tp>
        <v>43</v>
        <stp/>
        <stp>KIAH FDH2208283_00Z-GEFS</stp>
        <stp>TOTAL CLOUD COVER ENTIRE ATMOSPHERE</stp>
        <tr r="O221" s="1"/>
      </tp>
      <tp>
        <v>40</v>
        <stp/>
        <stp>KIAH FDH2208284_00Z-GEFS</stp>
        <stp>TOTAL CLOUD COVER ENTIRE ATMOSPHERE</stp>
        <tr r="O222" s="1"/>
      </tp>
      <tp>
        <v>38</v>
        <stp/>
        <stp>KIAH FDH2208285_00Z-GEFS</stp>
        <stp>TOTAL CLOUD COVER ENTIRE ATMOSPHERE</stp>
        <tr r="O223" s="1"/>
      </tp>
      <tp>
        <v>36</v>
        <stp/>
        <stp>KIAH FDH2208286_00Z-GEFS</stp>
        <stp>TOTAL CLOUD COVER ENTIRE ATMOSPHERE</stp>
        <tr r="O224" s="1"/>
      </tp>
      <tp>
        <v>34</v>
        <stp/>
        <stp>KIAH FDH2208287_00Z-GEFS</stp>
        <stp>TOTAL CLOUD COVER ENTIRE ATMOSPHERE</stp>
        <tr r="O225" s="1"/>
      </tp>
      <tp>
        <v>34</v>
        <stp/>
        <stp>KIAH FDH2208288_00Z-GEFS</stp>
        <stp>TOTAL CLOUD COVER ENTIRE ATMOSPHERE</stp>
        <tr r="O226" s="1"/>
      </tp>
      <tp>
        <v>35</v>
        <stp/>
        <stp>KIAH FDH2208289_00Z-GEFS</stp>
        <stp>TOTAL CLOUD COVER ENTIRE ATMOSPHERE</stp>
        <tr r="O227" s="1"/>
      </tp>
      <tp>
        <v>39</v>
        <stp/>
        <stp>KIAH FDH2208271_00Z-GEFS</stp>
        <stp>TOTAL CLOUD COVER ENTIRE ATMOSPHERE</stp>
        <tr r="O195" s="1"/>
      </tp>
      <tp>
        <v>37</v>
        <stp/>
        <stp>KIAH FDH2208272_00Z-GEFS</stp>
        <stp>TOTAL CLOUD COVER ENTIRE ATMOSPHERE</stp>
        <tr r="O196" s="1"/>
      </tp>
      <tp>
        <v>34</v>
        <stp/>
        <stp>KIAH FDH2208273_00Z-GEFS</stp>
        <stp>TOTAL CLOUD COVER ENTIRE ATMOSPHERE</stp>
        <tr r="O197" s="1"/>
      </tp>
      <tp>
        <v>32</v>
        <stp/>
        <stp>KIAH FDH2208274_00Z-GEFS</stp>
        <stp>TOTAL CLOUD COVER ENTIRE ATMOSPHERE</stp>
        <tr r="O198" s="1"/>
      </tp>
      <tp>
        <v>29</v>
        <stp/>
        <stp>KIAH FDH2208275_00Z-GEFS</stp>
        <stp>TOTAL CLOUD COVER ENTIRE ATMOSPHERE</stp>
        <tr r="O199" s="1"/>
      </tp>
      <tp>
        <v>27</v>
        <stp/>
        <stp>KIAH FDH2208276_00Z-GEFS</stp>
        <stp>TOTAL CLOUD COVER ENTIRE ATMOSPHERE</stp>
        <tr r="O200" s="1"/>
      </tp>
      <tp>
        <v>24</v>
        <stp/>
        <stp>KIAH FDH2208277_00Z-GEFS</stp>
        <stp>TOTAL CLOUD COVER ENTIRE ATMOSPHERE</stp>
        <tr r="O201" s="1"/>
      </tp>
      <tp>
        <v>26</v>
        <stp/>
        <stp>KIAH FDH2208278_00Z-GEFS</stp>
        <stp>TOTAL CLOUD COVER ENTIRE ATMOSPHERE</stp>
        <tr r="O202" s="1"/>
      </tp>
      <tp>
        <v>27</v>
        <stp/>
        <stp>KIAH FDH2208279_00Z-GEFS</stp>
        <stp>TOTAL CLOUD COVER ENTIRE ATMOSPHERE</stp>
        <tr r="O203" s="1"/>
      </tp>
      <tp>
        <v>48</v>
        <stp/>
        <stp>KIAH FDH2208261_00Z-GEFS</stp>
        <stp>TOTAL CLOUD COVER ENTIRE ATMOSPHERE</stp>
        <tr r="O171" s="1"/>
      </tp>
      <tp>
        <v>43</v>
        <stp/>
        <stp>KIAH FDH2208262_00Z-GEFS</stp>
        <stp>TOTAL CLOUD COVER ENTIRE ATMOSPHERE</stp>
        <tr r="O172" s="1"/>
      </tp>
      <tp>
        <v>39</v>
        <stp/>
        <stp>KIAH FDH2208263_00Z-GEFS</stp>
        <stp>TOTAL CLOUD COVER ENTIRE ATMOSPHERE</stp>
        <tr r="O173" s="1"/>
      </tp>
      <tp>
        <v>35</v>
        <stp/>
        <stp>KIAH FDH2208264_00Z-GEFS</stp>
        <stp>TOTAL CLOUD COVER ENTIRE ATMOSPHERE</stp>
        <tr r="O174" s="1"/>
      </tp>
      <tp>
        <v>35</v>
        <stp/>
        <stp>KIAH FDH2208265_00Z-GEFS</stp>
        <stp>TOTAL CLOUD COVER ENTIRE ATMOSPHERE</stp>
        <tr r="O175" s="1"/>
      </tp>
      <tp>
        <v>35</v>
        <stp/>
        <stp>KIAH FDH2208266_00Z-GEFS</stp>
        <stp>TOTAL CLOUD COVER ENTIRE ATMOSPHERE</stp>
        <tr r="O176" s="1"/>
      </tp>
      <tp>
        <v>35</v>
        <stp/>
        <stp>KIAH FDH2208267_00Z-GEFS</stp>
        <stp>TOTAL CLOUD COVER ENTIRE ATMOSPHERE</stp>
        <tr r="O177" s="1"/>
      </tp>
      <tp>
        <v>35</v>
        <stp/>
        <stp>KIAH FDH2208268_00Z-GEFS</stp>
        <stp>TOTAL CLOUD COVER ENTIRE ATMOSPHERE</stp>
        <tr r="O178" s="1"/>
      </tp>
      <tp>
        <v>35</v>
        <stp/>
        <stp>KIAH FDH2208269_00Z-GEFS</stp>
        <stp>TOTAL CLOUD COVER ENTIRE ATMOSPHERE</stp>
        <tr r="O179" s="1"/>
      </tp>
      <tp>
        <v>79</v>
        <stp/>
        <stp>KIAH FDH2208251_00Z-GEFS</stp>
        <stp>TOTAL CLOUD COVER ENTIRE ATMOSPHERE</stp>
        <tr r="O147" s="1"/>
      </tp>
      <tp>
        <v>74</v>
        <stp/>
        <stp>KIAH FDH2208252_00Z-GEFS</stp>
        <stp>TOTAL CLOUD COVER ENTIRE ATMOSPHERE</stp>
        <tr r="O148" s="1"/>
      </tp>
      <tp>
        <v>69</v>
        <stp/>
        <stp>KIAH FDH2208253_00Z-GEFS</stp>
        <stp>TOTAL CLOUD COVER ENTIRE ATMOSPHERE</stp>
        <tr r="O149" s="1"/>
      </tp>
      <tp>
        <v>64</v>
        <stp/>
        <stp>KIAH FDH2208254_00Z-GEFS</stp>
        <stp>TOTAL CLOUD COVER ENTIRE ATMOSPHERE</stp>
        <tr r="O150" s="1"/>
      </tp>
      <tp>
        <v>65</v>
        <stp/>
        <stp>KIAH FDH2208255_00Z-GEFS</stp>
        <stp>TOTAL CLOUD COVER ENTIRE ATMOSPHERE</stp>
        <tr r="O151" s="1"/>
      </tp>
      <tp>
        <v>65</v>
        <stp/>
        <stp>KIAH FDH2208256_00Z-GEFS</stp>
        <stp>TOTAL CLOUD COVER ENTIRE ATMOSPHERE</stp>
        <tr r="O152" s="1"/>
      </tp>
      <tp>
        <v>65</v>
        <stp/>
        <stp>KIAH FDH2208257_00Z-GEFS</stp>
        <stp>TOTAL CLOUD COVER ENTIRE ATMOSPHERE</stp>
        <tr r="O153" s="1"/>
      </tp>
      <tp>
        <v>65</v>
        <stp/>
        <stp>KIAH FDH2208258_00Z-GEFS</stp>
        <stp>TOTAL CLOUD COVER ENTIRE ATMOSPHERE</stp>
        <tr r="O154" s="1"/>
      </tp>
      <tp>
        <v>64</v>
        <stp/>
        <stp>KIAH FDH2208259_00Z-GEFS</stp>
        <stp>TOTAL CLOUD COVER ENTIRE ATMOSPHERE</stp>
        <tr r="O155" s="1"/>
      </tp>
      <tp>
        <v>90</v>
        <stp/>
        <stp>KIAH FDH2208241_00Z-GEFS</stp>
        <stp>TOTAL CLOUD COVER ENTIRE ATMOSPHERE</stp>
        <tr r="O123" s="1"/>
      </tp>
      <tp t="s">
        <v/>
        <stp/>
        <stp>KIAH FDH2209041_00Z-GEFS</stp>
        <stp>TOTAL CLOUD COVER ENTIRE ATMOSPHERE</stp>
        <tr r="O387" s="1"/>
      </tp>
      <tp>
        <v>88</v>
        <stp/>
        <stp>KIAH FDH2208242_00Z-GEFS</stp>
        <stp>TOTAL CLOUD COVER ENTIRE ATMOSPHERE</stp>
        <tr r="O124" s="1"/>
      </tp>
      <tp t="s">
        <v/>
        <stp/>
        <stp>KIAH FDH2209042_00Z-GEFS</stp>
        <stp>TOTAL CLOUD COVER ENTIRE ATMOSPHERE</stp>
        <tr r="O388" s="1"/>
      </tp>
      <tp>
        <v>85</v>
        <stp/>
        <stp>KIAH FDH2208243_00Z-GEFS</stp>
        <stp>TOTAL CLOUD COVER ENTIRE ATMOSPHERE</stp>
        <tr r="O125" s="1"/>
      </tp>
      <tp t="s">
        <v/>
        <stp/>
        <stp>KIAH FDH2209043_00Z-GEFS</stp>
        <stp>TOTAL CLOUD COVER ENTIRE ATMOSPHERE</stp>
        <tr r="O389" s="1"/>
      </tp>
      <tp>
        <v>82</v>
        <stp/>
        <stp>KIAH FDH2208244_00Z-GEFS</stp>
        <stp>TOTAL CLOUD COVER ENTIRE ATMOSPHERE</stp>
        <tr r="O126" s="1"/>
      </tp>
      <tp t="s">
        <v/>
        <stp/>
        <stp>KIAH FDH2209044_00Z-GEFS</stp>
        <stp>TOTAL CLOUD COVER ENTIRE ATMOSPHERE</stp>
        <tr r="O390" s="1"/>
      </tp>
      <tp>
        <v>83</v>
        <stp/>
        <stp>KIAH FDH2208245_00Z-GEFS</stp>
        <stp>TOTAL CLOUD COVER ENTIRE ATMOSPHERE</stp>
        <tr r="O127" s="1"/>
      </tp>
      <tp t="s">
        <v/>
        <stp/>
        <stp>KIAH FDH2209045_00Z-GEFS</stp>
        <stp>TOTAL CLOUD COVER ENTIRE ATMOSPHERE</stp>
        <tr r="O391" s="1"/>
      </tp>
      <tp>
        <v>84</v>
        <stp/>
        <stp>KIAH FDH2208246_00Z-GEFS</stp>
        <stp>TOTAL CLOUD COVER ENTIRE ATMOSPHERE</stp>
        <tr r="O128" s="1"/>
      </tp>
      <tp t="s">
        <v/>
        <stp/>
        <stp>KIAH FDH2209046_00Z-GEFS</stp>
        <stp>TOTAL CLOUD COVER ENTIRE ATMOSPHERE</stp>
        <tr r="O392" s="1"/>
      </tp>
      <tp>
        <v>84</v>
        <stp/>
        <stp>KIAH FDH2208247_00Z-GEFS</stp>
        <stp>TOTAL CLOUD COVER ENTIRE ATMOSPHERE</stp>
        <tr r="O129" s="1"/>
      </tp>
      <tp t="s">
        <v/>
        <stp/>
        <stp>KIAH FDH2209047_00Z-GEFS</stp>
        <stp>TOTAL CLOUD COVER ENTIRE ATMOSPHERE</stp>
        <tr r="O393" s="1"/>
      </tp>
      <tp>
        <v>83</v>
        <stp/>
        <stp>KIAH FDH2208248_00Z-GEFS</stp>
        <stp>TOTAL CLOUD COVER ENTIRE ATMOSPHERE</stp>
        <tr r="O130" s="1"/>
      </tp>
      <tp>
        <v>82</v>
        <stp/>
        <stp>KIAH FDH2208249_00Z-GEFS</stp>
        <stp>TOTAL CLOUD COVER ENTIRE ATMOSPHERE</stp>
        <tr r="O131" s="1"/>
      </tp>
      <tp>
        <v>94</v>
        <stp/>
        <stp>KIAH FDH2208231_00Z-GEFS</stp>
        <stp>TOTAL CLOUD COVER ENTIRE ATMOSPHERE</stp>
        <tr r="O99" s="1"/>
      </tp>
      <tp>
        <v>53</v>
        <stp/>
        <stp>KIAH FDH2209031_00Z-GEFS</stp>
        <stp>TOTAL CLOUD COVER ENTIRE ATMOSPHERE</stp>
        <tr r="O363" s="1"/>
      </tp>
      <tp>
        <v>93</v>
        <stp/>
        <stp>KIAH FDH2208232_00Z-GEFS</stp>
        <stp>TOTAL CLOUD COVER ENTIRE ATMOSPHERE</stp>
        <tr r="O100" s="1"/>
      </tp>
      <tp>
        <v>52</v>
        <stp/>
        <stp>KIAH FDH2209032_00Z-GEFS</stp>
        <stp>TOTAL CLOUD COVER ENTIRE ATMOSPHERE</stp>
        <tr r="O364" s="1"/>
      </tp>
      <tp>
        <v>92</v>
        <stp/>
        <stp>KIAH FDH2208233_00Z-GEFS</stp>
        <stp>TOTAL CLOUD COVER ENTIRE ATMOSPHERE</stp>
        <tr r="O101" s="1"/>
      </tp>
      <tp>
        <v>51</v>
        <stp/>
        <stp>KIAH FDH2209033_00Z-GEFS</stp>
        <stp>TOTAL CLOUD COVER ENTIRE ATMOSPHERE</stp>
        <tr r="O365" s="1"/>
      </tp>
      <tp>
        <v>91</v>
        <stp/>
        <stp>KIAH FDH2208234_00Z-GEFS</stp>
        <stp>TOTAL CLOUD COVER ENTIRE ATMOSPHERE</stp>
        <tr r="O102" s="1"/>
      </tp>
      <tp>
        <v>50</v>
        <stp/>
        <stp>KIAH FDH2209034_00Z-GEFS</stp>
        <stp>TOTAL CLOUD COVER ENTIRE ATMOSPHERE</stp>
        <tr r="O366" s="1"/>
      </tp>
      <tp>
        <v>91</v>
        <stp/>
        <stp>KIAH FDH2208235_00Z-GEFS</stp>
        <stp>TOTAL CLOUD COVER ENTIRE ATMOSPHERE</stp>
        <tr r="O103" s="1"/>
      </tp>
      <tp>
        <v>48</v>
        <stp/>
        <stp>KIAH FDH2209035_00Z-GEFS</stp>
        <stp>TOTAL CLOUD COVER ENTIRE ATMOSPHERE</stp>
        <tr r="O367" s="1"/>
      </tp>
      <tp>
        <v>91</v>
        <stp/>
        <stp>KIAH FDH2208236_00Z-GEFS</stp>
        <stp>TOTAL CLOUD COVER ENTIRE ATMOSPHERE</stp>
        <tr r="O104" s="1"/>
      </tp>
      <tp>
        <v>47</v>
        <stp/>
        <stp>KIAH FDH2209036_00Z-GEFS</stp>
        <stp>TOTAL CLOUD COVER ENTIRE ATMOSPHERE</stp>
        <tr r="O368" s="1"/>
      </tp>
      <tp>
        <v>91</v>
        <stp/>
        <stp>KIAH FDH2208237_00Z-GEFS</stp>
        <stp>TOTAL CLOUD COVER ENTIRE ATMOSPHERE</stp>
        <tr r="O105" s="1"/>
      </tp>
      <tp>
        <v>46</v>
        <stp/>
        <stp>KIAH FDH2209037_00Z-GEFS</stp>
        <stp>TOTAL CLOUD COVER ENTIRE ATMOSPHERE</stp>
        <tr r="O369" s="1"/>
      </tp>
      <tp>
        <v>92</v>
        <stp/>
        <stp>KIAH FDH2208238_00Z-GEFS</stp>
        <stp>TOTAL CLOUD COVER ENTIRE ATMOSPHERE</stp>
        <tr r="O106" s="1"/>
      </tp>
      <tp>
        <v>47</v>
        <stp/>
        <stp>KIAH FDH2209038_00Z-GEFS</stp>
        <stp>TOTAL CLOUD COVER ENTIRE ATMOSPHERE</stp>
        <tr r="O370" s="1"/>
      </tp>
      <tp>
        <v>92</v>
        <stp/>
        <stp>KIAH FDH2208239_00Z-GEFS</stp>
        <stp>TOTAL CLOUD COVER ENTIRE ATMOSPHERE</stp>
        <tr r="O107" s="1"/>
      </tp>
      <tp>
        <v>48</v>
        <stp/>
        <stp>KIAH FDH2209039_00Z-GEFS</stp>
        <stp>TOTAL CLOUD COVER ENTIRE ATMOSPHERE</stp>
        <tr r="O371" s="1"/>
      </tp>
      <tp>
        <v>78</v>
        <stp/>
        <stp>KIAH FDH2208221_00Z-GEFS</stp>
        <stp>TOTAL CLOUD COVER ENTIRE ATMOSPHERE</stp>
        <tr r="O75" s="1"/>
      </tp>
      <tp>
        <v>41</v>
        <stp/>
        <stp>KIAH FDH2209021_00Z-GEFS</stp>
        <stp>TOTAL CLOUD COVER ENTIRE ATMOSPHERE</stp>
        <tr r="O339" s="1"/>
      </tp>
      <tp>
        <v>78</v>
        <stp/>
        <stp>KIAH FDH2208222_00Z-GEFS</stp>
        <stp>TOTAL CLOUD COVER ENTIRE ATMOSPHERE</stp>
        <tr r="O76" s="1"/>
      </tp>
      <tp>
        <v>40</v>
        <stp/>
        <stp>KIAH FDH2209022_00Z-GEFS</stp>
        <stp>TOTAL CLOUD COVER ENTIRE ATMOSPHERE</stp>
        <tr r="O340" s="1"/>
      </tp>
      <tp>
        <v>77</v>
        <stp/>
        <stp>KIAH FDH2208223_00Z-GEFS</stp>
        <stp>TOTAL CLOUD COVER ENTIRE ATMOSPHERE</stp>
        <tr r="O77" s="1"/>
      </tp>
      <tp>
        <v>39</v>
        <stp/>
        <stp>KIAH FDH2209023_00Z-GEFS</stp>
        <stp>TOTAL CLOUD COVER ENTIRE ATMOSPHERE</stp>
        <tr r="O341" s="1"/>
      </tp>
      <tp>
        <v>76</v>
        <stp/>
        <stp>KIAH FDH2208224_00Z-GEFS</stp>
        <stp>TOTAL CLOUD COVER ENTIRE ATMOSPHERE</stp>
        <tr r="O78" s="1"/>
      </tp>
      <tp>
        <v>38</v>
        <stp/>
        <stp>KIAH FDH2209024_00Z-GEFS</stp>
        <stp>TOTAL CLOUD COVER ENTIRE ATMOSPHERE</stp>
        <tr r="O342" s="1"/>
      </tp>
      <tp>
        <v>76</v>
        <stp/>
        <stp>KIAH FDH2208225_00Z-GEFS</stp>
        <stp>TOTAL CLOUD COVER ENTIRE ATMOSPHERE</stp>
        <tr r="O79" s="1"/>
      </tp>
      <tp>
        <v>37</v>
        <stp/>
        <stp>KIAH FDH2209025_00Z-GEFS</stp>
        <stp>TOTAL CLOUD COVER ENTIRE ATMOSPHERE</stp>
        <tr r="O343" s="1"/>
      </tp>
      <tp>
        <v>77</v>
        <stp/>
        <stp>KIAH FDH2208226_00Z-GEFS</stp>
        <stp>TOTAL CLOUD COVER ENTIRE ATMOSPHERE</stp>
        <tr r="O80" s="1"/>
      </tp>
      <tp>
        <v>37</v>
        <stp/>
        <stp>KIAH FDH2209026_00Z-GEFS</stp>
        <stp>TOTAL CLOUD COVER ENTIRE ATMOSPHERE</stp>
        <tr r="O344" s="1"/>
      </tp>
      <tp>
        <v>78</v>
        <stp/>
        <stp>KIAH FDH2208227_00Z-GEFS</stp>
        <stp>TOTAL CLOUD COVER ENTIRE ATMOSPHERE</stp>
        <tr r="O81" s="1"/>
      </tp>
      <tp>
        <v>36</v>
        <stp/>
        <stp>KIAH FDH2209027_00Z-GEFS</stp>
        <stp>TOTAL CLOUD COVER ENTIRE ATMOSPHERE</stp>
        <tr r="O345" s="1"/>
      </tp>
      <tp>
        <v>79</v>
        <stp/>
        <stp>KIAH FDH2208228_00Z-GEFS</stp>
        <stp>TOTAL CLOUD COVER ENTIRE ATMOSPHERE</stp>
        <tr r="O82" s="1"/>
      </tp>
      <tp>
        <v>36</v>
        <stp/>
        <stp>KIAH FDH2209028_00Z-GEFS</stp>
        <stp>TOTAL CLOUD COVER ENTIRE ATMOSPHERE</stp>
        <tr r="O346" s="1"/>
      </tp>
      <tp>
        <v>81</v>
        <stp/>
        <stp>KIAH FDH2208229_00Z-GEFS</stp>
        <stp>TOTAL CLOUD COVER ENTIRE ATMOSPHERE</stp>
        <tr r="O83" s="1"/>
      </tp>
      <tp>
        <v>37</v>
        <stp/>
        <stp>KIAH FDH2209029_00Z-GEFS</stp>
        <stp>TOTAL CLOUD COVER ENTIRE ATMOSPHERE</stp>
        <tr r="O347" s="1"/>
      </tp>
      <tp>
        <v>41</v>
        <stp/>
        <stp>KIAH FDH2208211_00Z-GEFS</stp>
        <stp>TOTAL CLOUD COVER ENTIRE ATMOSPHERE</stp>
        <tr r="O51" s="1"/>
      </tp>
      <tp>
        <v>53</v>
        <stp/>
        <stp>KIAH FDH2208311_00Z-GEFS</stp>
        <stp>TOTAL CLOUD COVER ENTIRE ATMOSPHERE</stp>
        <tr r="O291" s="1"/>
      </tp>
      <tp>
        <v>49</v>
        <stp/>
        <stp>KIAH FDH2209011_00Z-GEFS</stp>
        <stp>TOTAL CLOUD COVER ENTIRE ATMOSPHERE</stp>
        <tr r="O315" s="1"/>
      </tp>
      <tp>
        <v>49</v>
        <stp/>
        <stp>KIAH FDH2208212_00Z-GEFS</stp>
        <stp>TOTAL CLOUD COVER ENTIRE ATMOSPHERE</stp>
        <tr r="O52" s="1"/>
      </tp>
      <tp>
        <v>51</v>
        <stp/>
        <stp>KIAH FDH2208312_00Z-GEFS</stp>
        <stp>TOTAL CLOUD COVER ENTIRE ATMOSPHERE</stp>
        <tr r="O292" s="1"/>
      </tp>
      <tp>
        <v>47</v>
        <stp/>
        <stp>KIAH FDH2209012_00Z-GEFS</stp>
        <stp>TOTAL CLOUD COVER ENTIRE ATMOSPHERE</stp>
        <tr r="O316" s="1"/>
      </tp>
      <tp>
        <v>56</v>
        <stp/>
        <stp>KIAH FDH2208213_00Z-GEFS</stp>
        <stp>TOTAL CLOUD COVER ENTIRE ATMOSPHERE</stp>
        <tr r="O53" s="1"/>
      </tp>
      <tp>
        <v>49</v>
        <stp/>
        <stp>KIAH FDH2208313_00Z-GEFS</stp>
        <stp>TOTAL CLOUD COVER ENTIRE ATMOSPHERE</stp>
        <tr r="O293" s="1"/>
      </tp>
      <tp>
        <v>46</v>
        <stp/>
        <stp>KIAH FDH2209013_00Z-GEFS</stp>
        <stp>TOTAL CLOUD COVER ENTIRE ATMOSPHERE</stp>
        <tr r="O317" s="1"/>
      </tp>
      <tp>
        <v>64</v>
        <stp/>
        <stp>KIAH FDH2208214_00Z-GEFS</stp>
        <stp>TOTAL CLOUD COVER ENTIRE ATMOSPHERE</stp>
        <tr r="O54" s="1"/>
      </tp>
      <tp>
        <v>48</v>
        <stp/>
        <stp>KIAH FDH2208314_00Z-GEFS</stp>
        <stp>TOTAL CLOUD COVER ENTIRE ATMOSPHERE</stp>
        <tr r="O294" s="1"/>
      </tp>
      <tp>
        <v>44</v>
        <stp/>
        <stp>KIAH FDH2209014_00Z-GEFS</stp>
        <stp>TOTAL CLOUD COVER ENTIRE ATMOSPHERE</stp>
        <tr r="O318" s="1"/>
      </tp>
      <tp>
        <v>65</v>
        <stp/>
        <stp>KIAH FDH2208215_00Z-GEFS</stp>
        <stp>TOTAL CLOUD COVER ENTIRE ATMOSPHERE</stp>
        <tr r="O55" s="1"/>
      </tp>
      <tp>
        <v>46</v>
        <stp/>
        <stp>KIAH FDH2208315_00Z-GEFS</stp>
        <stp>TOTAL CLOUD COVER ENTIRE ATMOSPHERE</stp>
        <tr r="O295" s="1"/>
      </tp>
      <tp>
        <v>43</v>
        <stp/>
        <stp>KIAH FDH2209015_00Z-GEFS</stp>
        <stp>TOTAL CLOUD COVER ENTIRE ATMOSPHERE</stp>
        <tr r="O319" s="1"/>
      </tp>
      <tp>
        <v>66</v>
        <stp/>
        <stp>KIAH FDH2208216_00Z-GEFS</stp>
        <stp>TOTAL CLOUD COVER ENTIRE ATMOSPHERE</stp>
        <tr r="O56" s="1"/>
      </tp>
      <tp>
        <v>44</v>
        <stp/>
        <stp>KIAH FDH2208316_00Z-GEFS</stp>
        <stp>TOTAL CLOUD COVER ENTIRE ATMOSPHERE</stp>
        <tr r="O296" s="1"/>
      </tp>
      <tp>
        <v>42</v>
        <stp/>
        <stp>KIAH FDH2209016_00Z-GEFS</stp>
        <stp>TOTAL CLOUD COVER ENTIRE ATMOSPHERE</stp>
        <tr r="O320" s="1"/>
      </tp>
      <tp>
        <v>66</v>
        <stp/>
        <stp>KIAH FDH2208217_00Z-GEFS</stp>
        <stp>TOTAL CLOUD COVER ENTIRE ATMOSPHERE</stp>
        <tr r="O57" s="1"/>
      </tp>
      <tp>
        <v>43</v>
        <stp/>
        <stp>KIAH FDH2208317_00Z-GEFS</stp>
        <stp>TOTAL CLOUD COVER ENTIRE ATMOSPHERE</stp>
        <tr r="O297" s="1"/>
      </tp>
      <tp>
        <v>40</v>
        <stp/>
        <stp>KIAH FDH2209017_00Z-GEFS</stp>
        <stp>TOTAL CLOUD COVER ENTIRE ATMOSPHERE</stp>
        <tr r="O321" s="1"/>
      </tp>
      <tp>
        <v>71</v>
        <stp/>
        <stp>KIAH FDH2208218_00Z-GEFS</stp>
        <stp>TOTAL CLOUD COVER ENTIRE ATMOSPHERE</stp>
        <tr r="O58" s="1"/>
      </tp>
      <tp>
        <v>43</v>
        <stp/>
        <stp>KIAH FDH2208318_00Z-GEFS</stp>
        <stp>TOTAL CLOUD COVER ENTIRE ATMOSPHERE</stp>
        <tr r="O298" s="1"/>
      </tp>
      <tp>
        <v>39</v>
        <stp/>
        <stp>KIAH FDH2209018_00Z-GEFS</stp>
        <stp>TOTAL CLOUD COVER ENTIRE ATMOSPHERE</stp>
        <tr r="O322" s="1"/>
      </tp>
      <tp>
        <v>75</v>
        <stp/>
        <stp>KIAH FDH2208219_00Z-GEFS</stp>
        <stp>TOTAL CLOUD COVER ENTIRE ATMOSPHERE</stp>
        <tr r="O59" s="1"/>
      </tp>
      <tp>
        <v>44</v>
        <stp/>
        <stp>KIAH FDH2208319_00Z-GEFS</stp>
        <stp>TOTAL CLOUD COVER ENTIRE ATMOSPHERE</stp>
        <tr r="O299" s="1"/>
      </tp>
      <tp>
        <v>39</v>
        <stp/>
        <stp>KIAH FDH2209019_00Z-GEFS</stp>
        <stp>TOTAL CLOUD COVER ENTIRE ATMOSPHERE</stp>
        <tr r="O323" s="1"/>
      </tp>
      <tp>
        <v>49</v>
        <stp/>
        <stp>KIAH FDH2208201_00Z-GEFS</stp>
        <stp>TOTAL CLOUD COVER ENTIRE ATMOSPHERE</stp>
        <tr r="O27" s="1"/>
      </tp>
      <tp>
        <v>47</v>
        <stp/>
        <stp>KIAH FDH2208301_00Z-GEFS</stp>
        <stp>TOTAL CLOUD COVER ENTIRE ATMOSPHERE</stp>
        <tr r="O267" s="1"/>
      </tp>
      <tp>
        <v>56</v>
        <stp/>
        <stp>KIAH FDH2208202_00Z-GEFS</stp>
        <stp>TOTAL CLOUD COVER ENTIRE ATMOSPHERE</stp>
        <tr r="O28" s="1"/>
      </tp>
      <tp>
        <v>46</v>
        <stp/>
        <stp>KIAH FDH2208302_00Z-GEFS</stp>
        <stp>TOTAL CLOUD COVER ENTIRE ATMOSPHERE</stp>
        <tr r="O268" s="1"/>
      </tp>
      <tp>
        <v>62</v>
        <stp/>
        <stp>KIAH FDH2208203_00Z-GEFS</stp>
        <stp>TOTAL CLOUD COVER ENTIRE ATMOSPHERE</stp>
        <tr r="O29" s="1"/>
      </tp>
      <tp>
        <v>45</v>
        <stp/>
        <stp>KIAH FDH2208303_00Z-GEFS</stp>
        <stp>TOTAL CLOUD COVER ENTIRE ATMOSPHERE</stp>
        <tr r="O269" s="1"/>
      </tp>
      <tp>
        <v>69</v>
        <stp/>
        <stp>KIAH FDH2208204_00Z-GEFS</stp>
        <stp>TOTAL CLOUD COVER ENTIRE ATMOSPHERE</stp>
        <tr r="O30" s="1"/>
      </tp>
      <tp>
        <v>44</v>
        <stp/>
        <stp>KIAH FDH2208304_00Z-GEFS</stp>
        <stp>TOTAL CLOUD COVER ENTIRE ATMOSPHERE</stp>
        <tr r="O270" s="1"/>
      </tp>
      <tp>
        <v>65</v>
        <stp/>
        <stp>KIAH FDH2208205_00Z-GEFS</stp>
        <stp>TOTAL CLOUD COVER ENTIRE ATMOSPHERE</stp>
        <tr r="O31" s="1"/>
      </tp>
      <tp>
        <v>43</v>
        <stp/>
        <stp>KIAH FDH2208305_00Z-GEFS</stp>
        <stp>TOTAL CLOUD COVER ENTIRE ATMOSPHERE</stp>
        <tr r="O271" s="1"/>
      </tp>
      <tp>
        <v>60</v>
        <stp/>
        <stp>KIAH FDH2208206_00Z-GEFS</stp>
        <stp>TOTAL CLOUD COVER ENTIRE ATMOSPHERE</stp>
        <tr r="O32" s="1"/>
      </tp>
      <tp>
        <v>42</v>
        <stp/>
        <stp>KIAH FDH2208306_00Z-GEFS</stp>
        <stp>TOTAL CLOUD COVER ENTIRE ATMOSPHERE</stp>
        <tr r="O272" s="1"/>
      </tp>
      <tp>
        <v>56</v>
        <stp/>
        <stp>KIAH FDH2208207_00Z-GEFS</stp>
        <stp>TOTAL CLOUD COVER ENTIRE ATMOSPHERE</stp>
        <tr r="O33" s="1"/>
      </tp>
      <tp>
        <v>41</v>
        <stp/>
        <stp>KIAH FDH2208307_00Z-GEFS</stp>
        <stp>TOTAL CLOUD COVER ENTIRE ATMOSPHERE</stp>
        <tr r="O273" s="1"/>
      </tp>
      <tp>
        <v>51</v>
        <stp/>
        <stp>KIAH FDH2208208_00Z-GEFS</stp>
        <stp>TOTAL CLOUD COVER ENTIRE ATMOSPHERE</stp>
        <tr r="O34" s="1"/>
      </tp>
      <tp>
        <v>42</v>
        <stp/>
        <stp>KIAH FDH2208308_00Z-GEFS</stp>
        <stp>TOTAL CLOUD COVER ENTIRE ATMOSPHERE</stp>
        <tr r="O274" s="1"/>
      </tp>
      <tp>
        <v>45</v>
        <stp/>
        <stp>KIAH FDH2208209_00Z-GEFS</stp>
        <stp>TOTAL CLOUD COVER ENTIRE ATMOSPHERE</stp>
        <tr r="O35" s="1"/>
      </tp>
      <tp>
        <v>42</v>
        <stp/>
        <stp>KIAH FDH2208309_00Z-GEFS</stp>
        <stp>TOTAL CLOUD COVER ENTIRE ATMOSPHERE</stp>
        <tr r="O275" s="1"/>
      </tp>
      <tp t="s">
        <v>Field ACCUMULATED PRECIP PER HOUR INTERPOLATED not found</v>
        <stp/>
        <stp>KIAH FDH2209041_00Z-GEFS</stp>
        <stp>ACCUMULATED PRECIP PER HOUR INTERPOLATED</stp>
        <tr r="M387" s="1"/>
      </tp>
      <tp t="s">
        <v>Field ACCUMULATED PRECIP PER HOUR INTERPOLATED not found</v>
        <stp/>
        <stp>KIAH FDH2209021_00Z-GEFS</stp>
        <stp>ACCUMULATED PRECIP PER HOUR INTERPOLATED</stp>
        <tr r="M339" s="1"/>
      </tp>
      <tp t="s">
        <v>Field ACCUMULATED PRECIP PER HOUR INTERPOLATED not found</v>
        <stp/>
        <stp>KIAH FDH2209031_00Z-GEFS</stp>
        <stp>ACCUMULATED PRECIP PER HOUR INTERPOLATED</stp>
        <tr r="M363" s="1"/>
      </tp>
      <tp t="s">
        <v>Field ACCUMULATED PRECIP PER HOUR INTERPOLATED not found</v>
        <stp/>
        <stp>KIAH FDH2209011_00Z-GEFS</stp>
        <stp>ACCUMULATED PRECIP PER HOUR INTERPOLATED</stp>
        <tr r="M315" s="1"/>
      </tp>
      <tp t="s">
        <v>Field ACCUMULATED PRECIP PER HOUR INTERPOLATED not found</v>
        <stp/>
        <stp>KIAH FDH2208301_00Z-GEFS</stp>
        <stp>ACCUMULATED PRECIP PER HOUR INTERPOLATED</stp>
        <tr r="M267" s="1"/>
      </tp>
      <tp t="s">
        <v>Field ACCUMULATED PRECIP PER HOUR INTERPOLATED not found</v>
        <stp/>
        <stp>KIAH FDH2208311_00Z-GEFS</stp>
        <stp>ACCUMULATED PRECIP PER HOUR INTERPOLATED</stp>
        <tr r="M291" s="1"/>
      </tp>
      <tp t="s">
        <v>Field ACCUMULATED PRECIP PER HOUR INTERPOLATED not found</v>
        <stp/>
        <stp>KIAH FDH2208261_00Z-GEFS</stp>
        <stp>ACCUMULATED PRECIP PER HOUR INTERPOLATED</stp>
        <tr r="M171" s="1"/>
      </tp>
      <tp t="s">
        <v>Field ACCUMULATED PRECIP PER HOUR INTERPOLATED not found</v>
        <stp/>
        <stp>KIAH FDH2208271_00Z-GEFS</stp>
        <stp>ACCUMULATED PRECIP PER HOUR INTERPOLATED</stp>
        <tr r="M195" s="1"/>
      </tp>
      <tp t="s">
        <v>Field ACCUMULATED PRECIP PER HOUR INTERPOLATED not found</v>
        <stp/>
        <stp>KIAH FDH2208241_00Z-GEFS</stp>
        <stp>ACCUMULATED PRECIP PER HOUR INTERPOLATED</stp>
        <tr r="M123" s="1"/>
      </tp>
      <tp t="s">
        <v>Field ACCUMULATED PRECIP PER HOUR INTERPOLATED not found</v>
        <stp/>
        <stp>KIAH FDH2208251_00Z-GEFS</stp>
        <stp>ACCUMULATED PRECIP PER HOUR INTERPOLATED</stp>
        <tr r="M147" s="1"/>
      </tp>
      <tp t="s">
        <v>Field ACCUMULATED PRECIP PER HOUR INTERPOLATED not found</v>
        <stp/>
        <stp>KIAH FDH2208221_00Z-GEFS</stp>
        <stp>ACCUMULATED PRECIP PER HOUR INTERPOLATED</stp>
        <tr r="M75" s="1"/>
      </tp>
      <tp t="s">
        <v>Field ACCUMULATED PRECIP PER HOUR INTERPOLATED not found</v>
        <stp/>
        <stp>KIAH FDH2208231_00Z-GEFS</stp>
        <stp>ACCUMULATED PRECIP PER HOUR INTERPOLATED</stp>
        <tr r="M99" s="1"/>
      </tp>
      <tp t="s">
        <v>Field ACCUMULATED PRECIP PER HOUR INTERPOLATED not found</v>
        <stp/>
        <stp>KIAH FDH2208201_00Z-GEFS</stp>
        <stp>ACCUMULATED PRECIP PER HOUR INTERPOLATED</stp>
        <tr r="M27" s="1"/>
      </tp>
      <tp t="s">
        <v>Field ACCUMULATED PRECIP PER HOUR INTERPOLATED not found</v>
        <stp/>
        <stp>KIAH FDH2208211_00Z-GEFS</stp>
        <stp>ACCUMULATED PRECIP PER HOUR INTERPOLATED</stp>
        <tr r="M51" s="1"/>
      </tp>
      <tp t="s">
        <v>Field ACCUMULATED PRECIP PER HOUR INTERPOLATED not found</v>
        <stp/>
        <stp>KIAH FDH2208281_00Z-GEFS</stp>
        <stp>ACCUMULATED PRECIP PER HOUR INTERPOLATED</stp>
        <tr r="M219" s="1"/>
      </tp>
      <tp t="s">
        <v>Field ACCUMULATED PRECIP PER HOUR INTERPOLATED not found</v>
        <stp/>
        <stp>KIAH FDH2208291_00Z-GEFS</stp>
        <stp>ACCUMULATED PRECIP PER HOUR INTERPOLATED</stp>
        <tr r="M243" s="1"/>
      </tp>
      <tp t="s">
        <v/>
        <stp/>
        <stp>KIAH FDH22082713_00Z-GEFS</stp>
        <stp>10 meter wind speed</stp>
        <tr r="Q207" s="1"/>
      </tp>
      <tp t="s">
        <v/>
        <stp/>
        <stp>KIAH FDH22082613_00Z-GEFS</stp>
        <stp>10 meter wind speed</stp>
        <tr r="Q183" s="1"/>
      </tp>
      <tp t="s">
        <v/>
        <stp/>
        <stp>KIAH FDH22082513_00Z-GEFS</stp>
        <stp>10 meter wind speed</stp>
        <tr r="Q159" s="1"/>
      </tp>
      <tp t="s">
        <v/>
        <stp/>
        <stp>KIAH FDH22082413_00Z-GEFS</stp>
        <stp>10 meter wind speed</stp>
        <tr r="Q135" s="1"/>
      </tp>
      <tp t="s">
        <v/>
        <stp/>
        <stp>KIAH FDH22082313_00Z-GEFS</stp>
        <stp>10 meter wind speed</stp>
        <tr r="Q111" s="1"/>
      </tp>
      <tp t="s">
        <v/>
        <stp/>
        <stp>KIAH FDH22082213_00Z-GEFS</stp>
        <stp>10 meter wind speed</stp>
        <tr r="Q87" s="1"/>
      </tp>
      <tp t="s">
        <v/>
        <stp/>
        <stp>KIAH FDH22082113_00Z-GEFS</stp>
        <stp>10 meter wind speed</stp>
        <tr r="Q63" s="1"/>
      </tp>
      <tp t="s">
        <v/>
        <stp/>
        <stp>KIAH FDH22082013_00Z-GEFS</stp>
        <stp>10 meter wind speed</stp>
        <tr r="Q39" s="1"/>
      </tp>
      <tp t="s">
        <v/>
        <stp/>
        <stp>KIAH FDH22082913_00Z-GEFS</stp>
        <stp>10 meter wind speed</stp>
        <tr r="Q255" s="1"/>
      </tp>
      <tp t="s">
        <v/>
        <stp/>
        <stp>KIAH FDH22082813_00Z-GEFS</stp>
        <stp>10 meter wind speed</stp>
        <tr r="Q231" s="1"/>
      </tp>
      <tp t="s">
        <v/>
        <stp/>
        <stp>KIAH FDH22083113_00Z-GEFS</stp>
        <stp>10 meter wind speed</stp>
        <tr r="Q303" s="1"/>
      </tp>
      <tp t="s">
        <v/>
        <stp/>
        <stp>KIAH FDH22083013_00Z-GEFS</stp>
        <stp>10 meter wind speed</stp>
        <tr r="Q279" s="1"/>
      </tp>
      <tp t="s">
        <v/>
        <stp/>
        <stp>KIAH FDH22090312_00Z-GEFS</stp>
        <stp>10 meter wind speed</stp>
        <tr r="Q374" s="1"/>
      </tp>
      <tp t="s">
        <v/>
        <stp/>
        <stp>KIAH FDH22090212_00Z-GEFS</stp>
        <stp>10 meter wind speed</stp>
        <tr r="Q350" s="1"/>
      </tp>
      <tp t="s">
        <v/>
        <stp/>
        <stp>KIAH FDH22090112_00Z-GEFS</stp>
        <stp>10 meter wind speed</stp>
        <tr r="Q326" s="1"/>
      </tp>
      <tp t="s">
        <v/>
        <stp/>
        <stp>KIAH FDH22081913_00Z-GEFS</stp>
        <stp>10 meter wind speed</stp>
        <tr r="Q15" s="1"/>
      </tp>
      <tp t="s">
        <v/>
        <stp/>
        <stp>KIAH FDH22082712_00Z-GEFS</stp>
        <stp>10 meter wind speed</stp>
        <tr r="Q206" s="1"/>
      </tp>
      <tp t="s">
        <v/>
        <stp/>
        <stp>KIAH FDH22082612_00Z-GEFS</stp>
        <stp>10 meter wind speed</stp>
        <tr r="Q182" s="1"/>
      </tp>
      <tp t="s">
        <v/>
        <stp/>
        <stp>KIAH FDH22082512_00Z-GEFS</stp>
        <stp>10 meter wind speed</stp>
        <tr r="Q158" s="1"/>
      </tp>
      <tp t="s">
        <v/>
        <stp/>
        <stp>KIAH FDH22082412_00Z-GEFS</stp>
        <stp>10 meter wind speed</stp>
        <tr r="Q134" s="1"/>
      </tp>
      <tp t="s">
        <v/>
        <stp/>
        <stp>KIAH FDH22082312_00Z-GEFS</stp>
        <stp>10 meter wind speed</stp>
        <tr r="Q110" s="1"/>
      </tp>
      <tp t="s">
        <v/>
        <stp/>
        <stp>KIAH FDH22082212_00Z-GEFS</stp>
        <stp>10 meter wind speed</stp>
        <tr r="Q86" s="1"/>
      </tp>
      <tp t="s">
        <v/>
        <stp/>
        <stp>KIAH FDH22082112_00Z-GEFS</stp>
        <stp>10 meter wind speed</stp>
        <tr r="Q62" s="1"/>
      </tp>
      <tp t="s">
        <v/>
        <stp/>
        <stp>KIAH FDH22082012_00Z-GEFS</stp>
        <stp>10 meter wind speed</stp>
        <tr r="Q38" s="1"/>
      </tp>
      <tp t="s">
        <v/>
        <stp/>
        <stp>KIAH FDH22082912_00Z-GEFS</stp>
        <stp>10 meter wind speed</stp>
        <tr r="Q254" s="1"/>
      </tp>
      <tp t="s">
        <v/>
        <stp/>
        <stp>KIAH FDH22082812_00Z-GEFS</stp>
        <stp>10 meter wind speed</stp>
        <tr r="Q230" s="1"/>
      </tp>
      <tp t="s">
        <v/>
        <stp/>
        <stp>KIAH FDH22083112_00Z-GEFS</stp>
        <stp>10 meter wind speed</stp>
        <tr r="Q302" s="1"/>
      </tp>
      <tp t="s">
        <v/>
        <stp/>
        <stp>KIAH FDH22083012_00Z-GEFS</stp>
        <stp>10 meter wind speed</stp>
        <tr r="Q278" s="1"/>
      </tp>
      <tp t="s">
        <v/>
        <stp/>
        <stp>KIAH FDH22090313_00Z-GEFS</stp>
        <stp>10 meter wind speed</stp>
        <tr r="Q375" s="1"/>
      </tp>
      <tp t="s">
        <v/>
        <stp/>
        <stp>KIAH FDH22090213_00Z-GEFS</stp>
        <stp>10 meter wind speed</stp>
        <tr r="Q351" s="1"/>
      </tp>
      <tp t="s">
        <v/>
        <stp/>
        <stp>KIAH FDH22090113_00Z-GEFS</stp>
        <stp>10 meter wind speed</stp>
        <tr r="Q327" s="1"/>
      </tp>
      <tp t="s">
        <v/>
        <stp/>
        <stp>KIAH FDH22081912_00Z-GEFS</stp>
        <stp>10 meter wind speed</stp>
        <tr r="Q14" s="1"/>
      </tp>
      <tp t="s">
        <v/>
        <stp/>
        <stp>KIAH FDH22082711_00Z-GEFS</stp>
        <stp>10 meter wind speed</stp>
        <tr r="Q205" s="1"/>
      </tp>
      <tp t="s">
        <v/>
        <stp/>
        <stp>KIAH FDH22082611_00Z-GEFS</stp>
        <stp>10 meter wind speed</stp>
        <tr r="Q181" s="1"/>
      </tp>
      <tp t="s">
        <v/>
        <stp/>
        <stp>KIAH FDH22082511_00Z-GEFS</stp>
        <stp>10 meter wind speed</stp>
        <tr r="Q157" s="1"/>
      </tp>
      <tp t="s">
        <v/>
        <stp/>
        <stp>KIAH FDH22082411_00Z-GEFS</stp>
        <stp>10 meter wind speed</stp>
        <tr r="Q133" s="1"/>
      </tp>
      <tp t="s">
        <v/>
        <stp/>
        <stp>KIAH FDH22082311_00Z-GEFS</stp>
        <stp>10 meter wind speed</stp>
        <tr r="Q109" s="1"/>
      </tp>
      <tp t="s">
        <v/>
        <stp/>
        <stp>KIAH FDH22082211_00Z-GEFS</stp>
        <stp>10 meter wind speed</stp>
        <tr r="Q85" s="1"/>
      </tp>
      <tp t="s">
        <v/>
        <stp/>
        <stp>KIAH FDH22082111_00Z-GEFS</stp>
        <stp>10 meter wind speed</stp>
        <tr r="Q61" s="1"/>
      </tp>
      <tp t="s">
        <v/>
        <stp/>
        <stp>KIAH FDH22082011_00Z-GEFS</stp>
        <stp>10 meter wind speed</stp>
        <tr r="Q37" s="1"/>
      </tp>
      <tp t="s">
        <v/>
        <stp/>
        <stp>KIAH FDH22082911_00Z-GEFS</stp>
        <stp>10 meter wind speed</stp>
        <tr r="Q253" s="1"/>
      </tp>
      <tp t="s">
        <v/>
        <stp/>
        <stp>KIAH FDH22082811_00Z-GEFS</stp>
        <stp>10 meter wind speed</stp>
        <tr r="Q229" s="1"/>
      </tp>
      <tp t="s">
        <v/>
        <stp/>
        <stp>KIAH FDH22083111_00Z-GEFS</stp>
        <stp>10 meter wind speed</stp>
        <tr r="Q301" s="1"/>
      </tp>
      <tp t="s">
        <v/>
        <stp/>
        <stp>KIAH FDH22083011_00Z-GEFS</stp>
        <stp>10 meter wind speed</stp>
        <tr r="Q277" s="1"/>
      </tp>
      <tp t="s">
        <v/>
        <stp/>
        <stp>KIAH FDH22090310_00Z-GEFS</stp>
        <stp>10 meter wind speed</stp>
        <tr r="Q372" s="1"/>
      </tp>
      <tp t="s">
        <v/>
        <stp/>
        <stp>KIAH FDH22090210_00Z-GEFS</stp>
        <stp>10 meter wind speed</stp>
        <tr r="Q348" s="1"/>
      </tp>
      <tp t="s">
        <v/>
        <stp/>
        <stp>KIAH FDH22090110_00Z-GEFS</stp>
        <stp>10 meter wind speed</stp>
        <tr r="Q324" s="1"/>
      </tp>
      <tp t="s">
        <v/>
        <stp/>
        <stp>KIAH FDH22081911_00Z-GEFS</stp>
        <stp>10 meter wind speed</stp>
        <tr r="Q13" s="1"/>
      </tp>
      <tp t="s">
        <v/>
        <stp/>
        <stp>KIAH FDH22082710_00Z-GEFS</stp>
        <stp>10 meter wind speed</stp>
        <tr r="Q204" s="1"/>
      </tp>
      <tp t="s">
        <v/>
        <stp/>
        <stp>KIAH FDH22082610_00Z-GEFS</stp>
        <stp>10 meter wind speed</stp>
        <tr r="Q180" s="1"/>
      </tp>
      <tp t="s">
        <v/>
        <stp/>
        <stp>KIAH FDH22082510_00Z-GEFS</stp>
        <stp>10 meter wind speed</stp>
        <tr r="Q156" s="1"/>
      </tp>
      <tp t="s">
        <v/>
        <stp/>
        <stp>KIAH FDH22082410_00Z-GEFS</stp>
        <stp>10 meter wind speed</stp>
        <tr r="Q132" s="1"/>
      </tp>
      <tp t="s">
        <v/>
        <stp/>
        <stp>KIAH FDH22082310_00Z-GEFS</stp>
        <stp>10 meter wind speed</stp>
        <tr r="Q108" s="1"/>
      </tp>
      <tp t="s">
        <v/>
        <stp/>
        <stp>KIAH FDH22082210_00Z-GEFS</stp>
        <stp>10 meter wind speed</stp>
        <tr r="Q84" s="1"/>
      </tp>
      <tp t="s">
        <v/>
        <stp/>
        <stp>KIAH FDH22082110_00Z-GEFS</stp>
        <stp>10 meter wind speed</stp>
        <tr r="Q60" s="1"/>
      </tp>
      <tp t="s">
        <v/>
        <stp/>
        <stp>KIAH FDH22082010_00Z-GEFS</stp>
        <stp>10 meter wind speed</stp>
        <tr r="Q36" s="1"/>
      </tp>
      <tp t="s">
        <v/>
        <stp/>
        <stp>KIAH FDH22082910_00Z-GEFS</stp>
        <stp>10 meter wind speed</stp>
        <tr r="Q252" s="1"/>
      </tp>
      <tp t="s">
        <v/>
        <stp/>
        <stp>KIAH FDH22082810_00Z-GEFS</stp>
        <stp>10 meter wind speed</stp>
        <tr r="Q228" s="1"/>
      </tp>
      <tp t="s">
        <v/>
        <stp/>
        <stp>KIAH FDH22083110_00Z-GEFS</stp>
        <stp>10 meter wind speed</stp>
        <tr r="Q300" s="1"/>
      </tp>
      <tp t="s">
        <v/>
        <stp/>
        <stp>KIAH FDH22083010_00Z-GEFS</stp>
        <stp>10 meter wind speed</stp>
        <tr r="Q276" s="1"/>
      </tp>
      <tp t="s">
        <v/>
        <stp/>
        <stp>KIAH FDH22090311_00Z-GEFS</stp>
        <stp>10 meter wind speed</stp>
        <tr r="Q373" s="1"/>
      </tp>
      <tp t="s">
        <v/>
        <stp/>
        <stp>KIAH FDH22090211_00Z-GEFS</stp>
        <stp>10 meter wind speed</stp>
        <tr r="Q349" s="1"/>
      </tp>
      <tp t="s">
        <v/>
        <stp/>
        <stp>KIAH FDH22090111_00Z-GEFS</stp>
        <stp>10 meter wind speed</stp>
        <tr r="Q325" s="1"/>
      </tp>
      <tp t="s">
        <v/>
        <stp/>
        <stp>KIAH FDH22081910_00Z-GEFS</stp>
        <stp>10 meter wind speed</stp>
        <tr r="Q12" s="1"/>
      </tp>
      <tp t="s">
        <v/>
        <stp/>
        <stp>KIAH FDH22082717_00Z-GEFS</stp>
        <stp>10 meter wind speed</stp>
        <tr r="Q211" s="1"/>
      </tp>
      <tp t="s">
        <v/>
        <stp/>
        <stp>KIAH FDH22082617_00Z-GEFS</stp>
        <stp>10 meter wind speed</stp>
        <tr r="Q187" s="1"/>
      </tp>
      <tp t="s">
        <v/>
        <stp/>
        <stp>KIAH FDH22082517_00Z-GEFS</stp>
        <stp>10 meter wind speed</stp>
        <tr r="Q163" s="1"/>
      </tp>
      <tp t="s">
        <v/>
        <stp/>
        <stp>KIAH FDH22082417_00Z-GEFS</stp>
        <stp>10 meter wind speed</stp>
        <tr r="Q139" s="1"/>
      </tp>
      <tp t="s">
        <v/>
        <stp/>
        <stp>KIAH FDH22082317_00Z-GEFS</stp>
        <stp>10 meter wind speed</stp>
        <tr r="Q115" s="1"/>
      </tp>
      <tp t="s">
        <v/>
        <stp/>
        <stp>KIAH FDH22082217_00Z-GEFS</stp>
        <stp>10 meter wind speed</stp>
        <tr r="Q91" s="1"/>
      </tp>
      <tp t="s">
        <v/>
        <stp/>
        <stp>KIAH FDH22082117_00Z-GEFS</stp>
        <stp>10 meter wind speed</stp>
        <tr r="Q67" s="1"/>
      </tp>
      <tp t="s">
        <v/>
        <stp/>
        <stp>KIAH FDH22082017_00Z-GEFS</stp>
        <stp>10 meter wind speed</stp>
        <tr r="Q43" s="1"/>
      </tp>
      <tp t="s">
        <v/>
        <stp/>
        <stp>KIAH FDH22082917_00Z-GEFS</stp>
        <stp>10 meter wind speed</stp>
        <tr r="Q259" s="1"/>
      </tp>
      <tp t="s">
        <v/>
        <stp/>
        <stp>KIAH FDH22082817_00Z-GEFS</stp>
        <stp>10 meter wind speed</stp>
        <tr r="Q235" s="1"/>
      </tp>
      <tp t="s">
        <v/>
        <stp/>
        <stp>KIAH FDH22083117_00Z-GEFS</stp>
        <stp>10 meter wind speed</stp>
        <tr r="Q307" s="1"/>
      </tp>
      <tp t="s">
        <v/>
        <stp/>
        <stp>KIAH FDH22083017_00Z-GEFS</stp>
        <stp>10 meter wind speed</stp>
        <tr r="Q283" s="1"/>
      </tp>
      <tp t="s">
        <v/>
        <stp/>
        <stp>KIAH FDH22090316_00Z-GEFS</stp>
        <stp>10 meter wind speed</stp>
        <tr r="Q378" s="1"/>
      </tp>
      <tp t="s">
        <v/>
        <stp/>
        <stp>KIAH FDH22090216_00Z-GEFS</stp>
        <stp>10 meter wind speed</stp>
        <tr r="Q354" s="1"/>
      </tp>
      <tp t="s">
        <v/>
        <stp/>
        <stp>KIAH FDH22090116_00Z-GEFS</stp>
        <stp>10 meter wind speed</stp>
        <tr r="Q330" s="1"/>
      </tp>
      <tp t="s">
        <v/>
        <stp/>
        <stp>KIAH FDH22081917_00Z-GEFS</stp>
        <stp>10 meter wind speed</stp>
        <tr r="Q19" s="1"/>
      </tp>
      <tp t="s">
        <v/>
        <stp/>
        <stp>KIAH FDH22082716_00Z-GEFS</stp>
        <stp>10 meter wind speed</stp>
        <tr r="Q210" s="1"/>
      </tp>
      <tp t="s">
        <v/>
        <stp/>
        <stp>KIAH FDH22082616_00Z-GEFS</stp>
        <stp>10 meter wind speed</stp>
        <tr r="Q186" s="1"/>
      </tp>
      <tp t="s">
        <v/>
        <stp/>
        <stp>KIAH FDH22082516_00Z-GEFS</stp>
        <stp>10 meter wind speed</stp>
        <tr r="Q162" s="1"/>
      </tp>
      <tp t="s">
        <v/>
        <stp/>
        <stp>KIAH FDH22082416_00Z-GEFS</stp>
        <stp>10 meter wind speed</stp>
        <tr r="Q138" s="1"/>
      </tp>
      <tp t="s">
        <v/>
        <stp/>
        <stp>KIAH FDH22082316_00Z-GEFS</stp>
        <stp>10 meter wind speed</stp>
        <tr r="Q114" s="1"/>
      </tp>
      <tp t="s">
        <v/>
        <stp/>
        <stp>KIAH FDH22082216_00Z-GEFS</stp>
        <stp>10 meter wind speed</stp>
        <tr r="Q90" s="1"/>
      </tp>
      <tp t="s">
        <v/>
        <stp/>
        <stp>KIAH FDH22082116_00Z-GEFS</stp>
        <stp>10 meter wind speed</stp>
        <tr r="Q66" s="1"/>
      </tp>
      <tp t="s">
        <v/>
        <stp/>
        <stp>KIAH FDH22082016_00Z-GEFS</stp>
        <stp>10 meter wind speed</stp>
        <tr r="Q42" s="1"/>
      </tp>
      <tp t="s">
        <v/>
        <stp/>
        <stp>KIAH FDH22082916_00Z-GEFS</stp>
        <stp>10 meter wind speed</stp>
        <tr r="Q258" s="1"/>
      </tp>
      <tp t="s">
        <v/>
        <stp/>
        <stp>KIAH FDH22082816_00Z-GEFS</stp>
        <stp>10 meter wind speed</stp>
        <tr r="Q234" s="1"/>
      </tp>
      <tp t="s">
        <v/>
        <stp/>
        <stp>KIAH FDH22083116_00Z-GEFS</stp>
        <stp>10 meter wind speed</stp>
        <tr r="Q306" s="1"/>
      </tp>
      <tp t="s">
        <v/>
        <stp/>
        <stp>KIAH FDH22083016_00Z-GEFS</stp>
        <stp>10 meter wind speed</stp>
        <tr r="Q282" s="1"/>
      </tp>
      <tp t="s">
        <v/>
        <stp/>
        <stp>KIAH FDH22090317_00Z-GEFS</stp>
        <stp>10 meter wind speed</stp>
        <tr r="Q379" s="1"/>
      </tp>
      <tp t="s">
        <v/>
        <stp/>
        <stp>KIAH FDH22090217_00Z-GEFS</stp>
        <stp>10 meter wind speed</stp>
        <tr r="Q355" s="1"/>
      </tp>
      <tp t="s">
        <v/>
        <stp/>
        <stp>KIAH FDH22090117_00Z-GEFS</stp>
        <stp>10 meter wind speed</stp>
        <tr r="Q331" s="1"/>
      </tp>
      <tp t="s">
        <v/>
        <stp/>
        <stp>KIAH FDH22081916_00Z-GEFS</stp>
        <stp>10 meter wind speed</stp>
        <tr r="Q18" s="1"/>
      </tp>
      <tp t="s">
        <v/>
        <stp/>
        <stp>KIAH FDH22082715_00Z-GEFS</stp>
        <stp>10 meter wind speed</stp>
        <tr r="Q209" s="1"/>
      </tp>
      <tp t="s">
        <v/>
        <stp/>
        <stp>KIAH FDH22082615_00Z-GEFS</stp>
        <stp>10 meter wind speed</stp>
        <tr r="Q185" s="1"/>
      </tp>
      <tp t="s">
        <v/>
        <stp/>
        <stp>KIAH FDH22082515_00Z-GEFS</stp>
        <stp>10 meter wind speed</stp>
        <tr r="Q161" s="1"/>
      </tp>
      <tp t="s">
        <v/>
        <stp/>
        <stp>KIAH FDH22082415_00Z-GEFS</stp>
        <stp>10 meter wind speed</stp>
        <tr r="Q137" s="1"/>
      </tp>
      <tp t="s">
        <v/>
        <stp/>
        <stp>KIAH FDH22082315_00Z-GEFS</stp>
        <stp>10 meter wind speed</stp>
        <tr r="Q113" s="1"/>
      </tp>
      <tp t="s">
        <v/>
        <stp/>
        <stp>KIAH FDH22082215_00Z-GEFS</stp>
        <stp>10 meter wind speed</stp>
        <tr r="Q89" s="1"/>
      </tp>
      <tp t="s">
        <v/>
        <stp/>
        <stp>KIAH FDH22082115_00Z-GEFS</stp>
        <stp>10 meter wind speed</stp>
        <tr r="Q65" s="1"/>
      </tp>
      <tp t="s">
        <v/>
        <stp/>
        <stp>KIAH FDH22082015_00Z-GEFS</stp>
        <stp>10 meter wind speed</stp>
        <tr r="Q41" s="1"/>
      </tp>
      <tp t="s">
        <v/>
        <stp/>
        <stp>KIAH FDH22082915_00Z-GEFS</stp>
        <stp>10 meter wind speed</stp>
        <tr r="Q257" s="1"/>
      </tp>
      <tp t="s">
        <v/>
        <stp/>
        <stp>KIAH FDH22082815_00Z-GEFS</stp>
        <stp>10 meter wind speed</stp>
        <tr r="Q233" s="1"/>
      </tp>
      <tp t="s">
        <v/>
        <stp/>
        <stp>KIAH FDH22083115_00Z-GEFS</stp>
        <stp>10 meter wind speed</stp>
        <tr r="Q305" s="1"/>
      </tp>
      <tp t="s">
        <v/>
        <stp/>
        <stp>KIAH FDH22083015_00Z-GEFS</stp>
        <stp>10 meter wind speed</stp>
        <tr r="Q281" s="1"/>
      </tp>
      <tp t="s">
        <v/>
        <stp/>
        <stp>KIAH FDH22090314_00Z-GEFS</stp>
        <stp>10 meter wind speed</stp>
        <tr r="Q376" s="1"/>
      </tp>
      <tp t="s">
        <v/>
        <stp/>
        <stp>KIAH FDH22090214_00Z-GEFS</stp>
        <stp>10 meter wind speed</stp>
        <tr r="Q352" s="1"/>
      </tp>
      <tp t="s">
        <v/>
        <stp/>
        <stp>KIAH FDH22090114_00Z-GEFS</stp>
        <stp>10 meter wind speed</stp>
        <tr r="Q328" s="1"/>
      </tp>
      <tp t="s">
        <v/>
        <stp/>
        <stp>KIAH FDH22081915_00Z-GEFS</stp>
        <stp>10 meter wind speed</stp>
        <tr r="Q17" s="1"/>
      </tp>
      <tp t="s">
        <v/>
        <stp/>
        <stp>KIAH FDH22082714_00Z-GEFS</stp>
        <stp>10 meter wind speed</stp>
        <tr r="Q208" s="1"/>
      </tp>
      <tp t="s">
        <v/>
        <stp/>
        <stp>KIAH FDH22082614_00Z-GEFS</stp>
        <stp>10 meter wind speed</stp>
        <tr r="Q184" s="1"/>
      </tp>
      <tp t="s">
        <v/>
        <stp/>
        <stp>KIAH FDH22082514_00Z-GEFS</stp>
        <stp>10 meter wind speed</stp>
        <tr r="Q160" s="1"/>
      </tp>
      <tp t="s">
        <v/>
        <stp/>
        <stp>KIAH FDH22082414_00Z-GEFS</stp>
        <stp>10 meter wind speed</stp>
        <tr r="Q136" s="1"/>
      </tp>
      <tp t="s">
        <v/>
        <stp/>
        <stp>KIAH FDH22082314_00Z-GEFS</stp>
        <stp>10 meter wind speed</stp>
        <tr r="Q112" s="1"/>
      </tp>
      <tp t="s">
        <v/>
        <stp/>
        <stp>KIAH FDH22082214_00Z-GEFS</stp>
        <stp>10 meter wind speed</stp>
        <tr r="Q88" s="1"/>
      </tp>
      <tp t="s">
        <v/>
        <stp/>
        <stp>KIAH FDH22082114_00Z-GEFS</stp>
        <stp>10 meter wind speed</stp>
        <tr r="Q64" s="1"/>
      </tp>
      <tp t="s">
        <v/>
        <stp/>
        <stp>KIAH FDH22082014_00Z-GEFS</stp>
        <stp>10 meter wind speed</stp>
        <tr r="Q40" s="1"/>
      </tp>
      <tp t="s">
        <v/>
        <stp/>
        <stp>KIAH FDH22082914_00Z-GEFS</stp>
        <stp>10 meter wind speed</stp>
        <tr r="Q256" s="1"/>
      </tp>
      <tp t="s">
        <v/>
        <stp/>
        <stp>KIAH FDH22082814_00Z-GEFS</stp>
        <stp>10 meter wind speed</stp>
        <tr r="Q232" s="1"/>
      </tp>
      <tp t="s">
        <v/>
        <stp/>
        <stp>KIAH FDH22083114_00Z-GEFS</stp>
        <stp>10 meter wind speed</stp>
        <tr r="Q304" s="1"/>
      </tp>
      <tp t="s">
        <v/>
        <stp/>
        <stp>KIAH FDH22083014_00Z-GEFS</stp>
        <stp>10 meter wind speed</stp>
        <tr r="Q280" s="1"/>
      </tp>
      <tp t="s">
        <v/>
        <stp/>
        <stp>KIAH FDH22090315_00Z-GEFS</stp>
        <stp>10 meter wind speed</stp>
        <tr r="Q377" s="1"/>
      </tp>
      <tp t="s">
        <v/>
        <stp/>
        <stp>KIAH FDH22090215_00Z-GEFS</stp>
        <stp>10 meter wind speed</stp>
        <tr r="Q353" s="1"/>
      </tp>
      <tp t="s">
        <v/>
        <stp/>
        <stp>KIAH FDH22090115_00Z-GEFS</stp>
        <stp>10 meter wind speed</stp>
        <tr r="Q329" s="1"/>
      </tp>
      <tp t="s">
        <v/>
        <stp/>
        <stp>KIAH FDH22081914_00Z-GEFS</stp>
        <stp>10 meter wind speed</stp>
        <tr r="Q16" s="1"/>
      </tp>
      <tp t="s">
        <v/>
        <stp/>
        <stp>KIAH FDH22082719_00Z-GEFS</stp>
        <stp>10 meter wind speed</stp>
        <tr r="Q213" s="1"/>
      </tp>
      <tp t="s">
        <v/>
        <stp/>
        <stp>KIAH FDH22082619_00Z-GEFS</stp>
        <stp>10 meter wind speed</stp>
        <tr r="Q189" s="1"/>
      </tp>
      <tp t="s">
        <v/>
        <stp/>
        <stp>KIAH FDH22082519_00Z-GEFS</stp>
        <stp>10 meter wind speed</stp>
        <tr r="Q165" s="1"/>
      </tp>
      <tp t="s">
        <v/>
        <stp/>
        <stp>KIAH FDH22082419_00Z-GEFS</stp>
        <stp>10 meter wind speed</stp>
        <tr r="Q141" s="1"/>
      </tp>
      <tp t="s">
        <v/>
        <stp/>
        <stp>KIAH FDH22082319_00Z-GEFS</stp>
        <stp>10 meter wind speed</stp>
        <tr r="Q117" s="1"/>
      </tp>
      <tp t="s">
        <v/>
        <stp/>
        <stp>KIAH FDH22082219_00Z-GEFS</stp>
        <stp>10 meter wind speed</stp>
        <tr r="Q93" s="1"/>
      </tp>
      <tp t="s">
        <v/>
        <stp/>
        <stp>KIAH FDH22082119_00Z-GEFS</stp>
        <stp>10 meter wind speed</stp>
        <tr r="Q69" s="1"/>
      </tp>
      <tp t="s">
        <v/>
        <stp/>
        <stp>KIAH FDH22082019_00Z-GEFS</stp>
        <stp>10 meter wind speed</stp>
        <tr r="Q45" s="1"/>
      </tp>
      <tp t="s">
        <v/>
        <stp/>
        <stp>KIAH FDH22082919_00Z-GEFS</stp>
        <stp>10 meter wind speed</stp>
        <tr r="Q261" s="1"/>
      </tp>
      <tp t="s">
        <v/>
        <stp/>
        <stp>KIAH FDH22082819_00Z-GEFS</stp>
        <stp>10 meter wind speed</stp>
        <tr r="Q237" s="1"/>
      </tp>
      <tp t="s">
        <v/>
        <stp/>
        <stp>KIAH FDH22083119_00Z-GEFS</stp>
        <stp>10 meter wind speed</stp>
        <tr r="Q309" s="1"/>
      </tp>
      <tp t="s">
        <v/>
        <stp/>
        <stp>KIAH FDH22083019_00Z-GEFS</stp>
        <stp>10 meter wind speed</stp>
        <tr r="Q285" s="1"/>
      </tp>
      <tp t="s">
        <v/>
        <stp/>
        <stp>KIAH FDH22090318_00Z-GEFS</stp>
        <stp>10 meter wind speed</stp>
        <tr r="Q380" s="1"/>
      </tp>
      <tp t="s">
        <v/>
        <stp/>
        <stp>KIAH FDH22090218_00Z-GEFS</stp>
        <stp>10 meter wind speed</stp>
        <tr r="Q356" s="1"/>
      </tp>
      <tp t="s">
        <v/>
        <stp/>
        <stp>KIAH FDH22090118_00Z-GEFS</stp>
        <stp>10 meter wind speed</stp>
        <tr r="Q332" s="1"/>
      </tp>
      <tp t="s">
        <v/>
        <stp/>
        <stp>KIAH FDH22081919_00Z-GEFS</stp>
        <stp>10 meter wind speed</stp>
        <tr r="Q21" s="1"/>
      </tp>
      <tp t="s">
        <v/>
        <stp/>
        <stp>KIAH FDH22082718_00Z-GEFS</stp>
        <stp>10 meter wind speed</stp>
        <tr r="Q212" s="1"/>
      </tp>
      <tp t="s">
        <v/>
        <stp/>
        <stp>KIAH FDH22082618_00Z-GEFS</stp>
        <stp>10 meter wind speed</stp>
        <tr r="Q188" s="1"/>
      </tp>
      <tp t="s">
        <v/>
        <stp/>
        <stp>KIAH FDH22082518_00Z-GEFS</stp>
        <stp>10 meter wind speed</stp>
        <tr r="Q164" s="1"/>
      </tp>
      <tp t="s">
        <v/>
        <stp/>
        <stp>KIAH FDH22082418_00Z-GEFS</stp>
        <stp>10 meter wind speed</stp>
        <tr r="Q140" s="1"/>
      </tp>
      <tp t="s">
        <v/>
        <stp/>
        <stp>KIAH FDH22082318_00Z-GEFS</stp>
        <stp>10 meter wind speed</stp>
        <tr r="Q116" s="1"/>
      </tp>
      <tp t="s">
        <v/>
        <stp/>
        <stp>KIAH FDH22082218_00Z-GEFS</stp>
        <stp>10 meter wind speed</stp>
        <tr r="Q92" s="1"/>
      </tp>
      <tp t="s">
        <v/>
        <stp/>
        <stp>KIAH FDH22082118_00Z-GEFS</stp>
        <stp>10 meter wind speed</stp>
        <tr r="Q68" s="1"/>
      </tp>
      <tp t="s">
        <v/>
        <stp/>
        <stp>KIAH FDH22082018_00Z-GEFS</stp>
        <stp>10 meter wind speed</stp>
        <tr r="Q44" s="1"/>
      </tp>
      <tp t="s">
        <v/>
        <stp/>
        <stp>KIAH FDH22082918_00Z-GEFS</stp>
        <stp>10 meter wind speed</stp>
        <tr r="Q260" s="1"/>
      </tp>
      <tp t="s">
        <v/>
        <stp/>
        <stp>KIAH FDH22082818_00Z-GEFS</stp>
        <stp>10 meter wind speed</stp>
        <tr r="Q236" s="1"/>
      </tp>
      <tp t="s">
        <v/>
        <stp/>
        <stp>KIAH FDH22083118_00Z-GEFS</stp>
        <stp>10 meter wind speed</stp>
        <tr r="Q308" s="1"/>
      </tp>
      <tp t="s">
        <v/>
        <stp/>
        <stp>KIAH FDH22083018_00Z-GEFS</stp>
        <stp>10 meter wind speed</stp>
        <tr r="Q284" s="1"/>
      </tp>
      <tp t="s">
        <v/>
        <stp/>
        <stp>KIAH FDH22090319_00Z-GEFS</stp>
        <stp>10 meter wind speed</stp>
        <tr r="Q381" s="1"/>
      </tp>
      <tp t="s">
        <v/>
        <stp/>
        <stp>KIAH FDH22090219_00Z-GEFS</stp>
        <stp>10 meter wind speed</stp>
        <tr r="Q357" s="1"/>
      </tp>
      <tp t="s">
        <v/>
        <stp/>
        <stp>KIAH FDH22090119_00Z-GEFS</stp>
        <stp>10 meter wind speed</stp>
        <tr r="Q333" s="1"/>
      </tp>
      <tp t="s">
        <v/>
        <stp/>
        <stp>KIAH FDH22081918_00Z-GEFS</stp>
        <stp>10 meter wind speed</stp>
        <tr r="Q20" s="1"/>
      </tp>
      <tp t="s">
        <v>Field ACCUMULATED PRECIP PER HOUR INTERPOLATED not found</v>
        <stp/>
        <stp>KIAH FDH2209042_00Z-GEFS</stp>
        <stp>ACCUMULATED PRECIP PER HOUR INTERPOLATED</stp>
        <tr r="M388" s="1"/>
      </tp>
      <tp t="s">
        <v>Field ACCUMULATED PRECIP PER HOUR INTERPOLATED not found</v>
        <stp/>
        <stp>KIAH FDH2209022_00Z-GEFS</stp>
        <stp>ACCUMULATED PRECIP PER HOUR INTERPOLATED</stp>
        <tr r="M340" s="1"/>
      </tp>
      <tp t="s">
        <v>Field ACCUMULATED PRECIP PER HOUR INTERPOLATED not found</v>
        <stp/>
        <stp>KIAH FDH2209032_00Z-GEFS</stp>
        <stp>ACCUMULATED PRECIP PER HOUR INTERPOLATED</stp>
        <tr r="M364" s="1"/>
      </tp>
      <tp t="s">
        <v>Field ACCUMULATED PRECIP PER HOUR INTERPOLATED not found</v>
        <stp/>
        <stp>KIAH FDH2209012_00Z-GEFS</stp>
        <stp>ACCUMULATED PRECIP PER HOUR INTERPOLATED</stp>
        <tr r="M316" s="1"/>
      </tp>
      <tp t="s">
        <v>Field ACCUMULATED PRECIP PER HOUR INTERPOLATED not found</v>
        <stp/>
        <stp>KIAH FDH2208302_00Z-GEFS</stp>
        <stp>ACCUMULATED PRECIP PER HOUR INTERPOLATED</stp>
        <tr r="M268" s="1"/>
      </tp>
      <tp t="s">
        <v>Field ACCUMULATED PRECIP PER HOUR INTERPOLATED not found</v>
        <stp/>
        <stp>KIAH FDH2208312_00Z-GEFS</stp>
        <stp>ACCUMULATED PRECIP PER HOUR INTERPOLATED</stp>
        <tr r="M292" s="1"/>
      </tp>
      <tp t="s">
        <v>Field ACCUMULATED PRECIP PER HOUR INTERPOLATED not found</v>
        <stp/>
        <stp>KIAH FDH2208262_00Z-GEFS</stp>
        <stp>ACCUMULATED PRECIP PER HOUR INTERPOLATED</stp>
        <tr r="M172" s="1"/>
      </tp>
      <tp t="s">
        <v>Field ACCUMULATED PRECIP PER HOUR INTERPOLATED not found</v>
        <stp/>
        <stp>KIAH FDH2208272_00Z-GEFS</stp>
        <stp>ACCUMULATED PRECIP PER HOUR INTERPOLATED</stp>
        <tr r="M196" s="1"/>
      </tp>
      <tp t="s">
        <v>Field ACCUMULATED PRECIP PER HOUR INTERPOLATED not found</v>
        <stp/>
        <stp>KIAH FDH2208242_00Z-GEFS</stp>
        <stp>ACCUMULATED PRECIP PER HOUR INTERPOLATED</stp>
        <tr r="M124" s="1"/>
      </tp>
      <tp t="s">
        <v>Field ACCUMULATED PRECIP PER HOUR INTERPOLATED not found</v>
        <stp/>
        <stp>KIAH FDH2208252_00Z-GEFS</stp>
        <stp>ACCUMULATED PRECIP PER HOUR INTERPOLATED</stp>
        <tr r="M148" s="1"/>
      </tp>
      <tp t="s">
        <v>Field ACCUMULATED PRECIP PER HOUR INTERPOLATED not found</v>
        <stp/>
        <stp>KIAH FDH2208222_00Z-GEFS</stp>
        <stp>ACCUMULATED PRECIP PER HOUR INTERPOLATED</stp>
        <tr r="M76" s="1"/>
      </tp>
      <tp t="s">
        <v>Field ACCUMULATED PRECIP PER HOUR INTERPOLATED not found</v>
        <stp/>
        <stp>KIAH FDH2208232_00Z-GEFS</stp>
        <stp>ACCUMULATED PRECIP PER HOUR INTERPOLATED</stp>
        <tr r="M100" s="1"/>
      </tp>
      <tp t="s">
        <v>Field ACCUMULATED PRECIP PER HOUR INTERPOLATED not found</v>
        <stp/>
        <stp>KIAH FDH2208202_00Z-GEFS</stp>
        <stp>ACCUMULATED PRECIP PER HOUR INTERPOLATED</stp>
        <tr r="M28" s="1"/>
      </tp>
      <tp t="s">
        <v>Field ACCUMULATED PRECIP PER HOUR INTERPOLATED not found</v>
        <stp/>
        <stp>KIAH FDH2208212_00Z-GEFS</stp>
        <stp>ACCUMULATED PRECIP PER HOUR INTERPOLATED</stp>
        <tr r="M52" s="1"/>
      </tp>
      <tp t="s">
        <v>Field ACCUMULATED PRECIP PER HOUR INTERPOLATED not found</v>
        <stp/>
        <stp>KIAH FDH2208282_00Z-GEFS</stp>
        <stp>ACCUMULATED PRECIP PER HOUR INTERPOLATED</stp>
        <tr r="M220" s="1"/>
      </tp>
      <tp t="s">
        <v>Field ACCUMULATED PRECIP PER HOUR INTERPOLATED not found</v>
        <stp/>
        <stp>KIAH FDH2208292_00Z-GEFS</stp>
        <stp>ACCUMULATED PRECIP PER HOUR INTERPOLATED</stp>
        <tr r="M244" s="1"/>
      </tp>
      <tp>
        <v>2.4700000000000002</v>
        <stp/>
        <stp>KIAH FDH22082723_00Z-GEFS</stp>
        <stp>10 meter wind speed</stp>
        <tr r="Q217" s="1"/>
      </tp>
      <tp>
        <v>2.2400000000000002</v>
        <stp/>
        <stp>KIAH FDH22082623_00Z-GEFS</stp>
        <stp>10 meter wind speed</stp>
        <tr r="Q193" s="1"/>
      </tp>
      <tp>
        <v>2.34</v>
        <stp/>
        <stp>KIAH FDH22082523_00Z-GEFS</stp>
        <stp>10 meter wind speed</stp>
        <tr r="Q169" s="1"/>
      </tp>
      <tp>
        <v>2.5299999999999998</v>
        <stp/>
        <stp>KIAH FDH22082423_00Z-GEFS</stp>
        <stp>10 meter wind speed</stp>
        <tr r="Q145" s="1"/>
      </tp>
      <tp>
        <v>2.87</v>
        <stp/>
        <stp>KIAH FDH22082323_00Z-GEFS</stp>
        <stp>10 meter wind speed</stp>
        <tr r="Q121" s="1"/>
      </tp>
      <tp>
        <v>3.58</v>
        <stp/>
        <stp>KIAH FDH22082223_00Z-GEFS</stp>
        <stp>10 meter wind speed</stp>
        <tr r="Q97" s="1"/>
      </tp>
      <tp t="s">
        <v/>
        <stp/>
        <stp>KIAH FDH22082123_00Z-GEFS</stp>
        <stp>10 meter wind speed</stp>
        <tr r="Q73" s="1"/>
      </tp>
      <tp>
        <v>3.4</v>
        <stp/>
        <stp>KIAH FDH22082023_00Z-GEFS</stp>
        <stp>10 meter wind speed</stp>
        <tr r="Q49" s="1"/>
      </tp>
      <tp>
        <v>2.67</v>
        <stp/>
        <stp>KIAH FDH22082923_00Z-GEFS</stp>
        <stp>10 meter wind speed</stp>
        <tr r="Q265" s="1"/>
      </tp>
      <tp t="s">
        <v/>
        <stp/>
        <stp>KIAH FDH22082823_00Z-GEFS</stp>
        <stp>10 meter wind speed</stp>
        <tr r="Q241" s="1"/>
      </tp>
      <tp t="s">
        <v/>
        <stp/>
        <stp>KIAH FDH22083123_00Z-GEFS</stp>
        <stp>10 meter wind speed</stp>
        <tr r="Q313" s="1"/>
      </tp>
      <tp t="s">
        <v/>
        <stp/>
        <stp>KIAH FDH22083023_00Z-GEFS</stp>
        <stp>10 meter wind speed</stp>
        <tr r="Q289" s="1"/>
      </tp>
      <tp t="s">
        <v/>
        <stp/>
        <stp>KIAH FDH22090322_00Z-GEFS</stp>
        <stp>10 meter wind speed</stp>
        <tr r="Q384" s="1"/>
      </tp>
      <tp t="s">
        <v/>
        <stp/>
        <stp>KIAH FDH22090222_00Z-GEFS</stp>
        <stp>10 meter wind speed</stp>
        <tr r="Q360" s="1"/>
      </tp>
      <tp t="s">
        <v/>
        <stp/>
        <stp>KIAH FDH22090122_00Z-GEFS</stp>
        <stp>10 meter wind speed</stp>
        <tr r="Q336" s="1"/>
      </tp>
      <tp t="s">
        <v/>
        <stp/>
        <stp>KIAH FDH22081923_00Z-GEFS</stp>
        <stp>10 meter wind speed</stp>
        <tr r="Q25" s="1"/>
      </tp>
      <tp t="s">
        <v/>
        <stp/>
        <stp>KIAH FDH22082722_00Z-GEFS</stp>
        <stp>10 meter wind speed</stp>
        <tr r="Q216" s="1"/>
      </tp>
      <tp t="s">
        <v/>
        <stp/>
        <stp>KIAH FDH22082622_00Z-GEFS</stp>
        <stp>10 meter wind speed</stp>
        <tr r="Q192" s="1"/>
      </tp>
      <tp t="s">
        <v/>
        <stp/>
        <stp>KIAH FDH22082522_00Z-GEFS</stp>
        <stp>10 meter wind speed</stp>
        <tr r="Q168" s="1"/>
      </tp>
      <tp t="s">
        <v/>
        <stp/>
        <stp>KIAH FDH22082422_00Z-GEFS</stp>
        <stp>10 meter wind speed</stp>
        <tr r="Q144" s="1"/>
      </tp>
      <tp t="s">
        <v/>
        <stp/>
        <stp>KIAH FDH22082322_00Z-GEFS</stp>
        <stp>10 meter wind speed</stp>
        <tr r="Q120" s="1"/>
      </tp>
      <tp t="s">
        <v/>
        <stp/>
        <stp>KIAH FDH22082222_00Z-GEFS</stp>
        <stp>10 meter wind speed</stp>
        <tr r="Q96" s="1"/>
      </tp>
      <tp t="s">
        <v/>
        <stp/>
        <stp>KIAH FDH22082122_00Z-GEFS</stp>
        <stp>10 meter wind speed</stp>
        <tr r="Q72" s="1"/>
      </tp>
      <tp t="s">
        <v/>
        <stp/>
        <stp>KIAH FDH22082022_00Z-GEFS</stp>
        <stp>10 meter wind speed</stp>
        <tr r="Q48" s="1"/>
      </tp>
      <tp t="s">
        <v/>
        <stp/>
        <stp>KIAH FDH22082922_00Z-GEFS</stp>
        <stp>10 meter wind speed</stp>
        <tr r="Q264" s="1"/>
      </tp>
      <tp t="s">
        <v/>
        <stp/>
        <stp>KIAH FDH22082822_00Z-GEFS</stp>
        <stp>10 meter wind speed</stp>
        <tr r="Q240" s="1"/>
      </tp>
      <tp t="s">
        <v/>
        <stp/>
        <stp>KIAH FDH22083122_00Z-GEFS</stp>
        <stp>10 meter wind speed</stp>
        <tr r="Q312" s="1"/>
      </tp>
      <tp t="s">
        <v/>
        <stp/>
        <stp>KIAH FDH22083022_00Z-GEFS</stp>
        <stp>10 meter wind speed</stp>
        <tr r="Q288" s="1"/>
      </tp>
      <tp t="s">
        <v/>
        <stp/>
        <stp>KIAH FDH22090323_00Z-GEFS</stp>
        <stp>10 meter wind speed</stp>
        <tr r="Q385" s="1"/>
      </tp>
      <tp>
        <v>2.6</v>
        <stp/>
        <stp>KIAH FDH22090223_00Z-GEFS</stp>
        <stp>10 meter wind speed</stp>
        <tr r="Q361" s="1"/>
      </tp>
      <tp t="s">
        <v/>
        <stp/>
        <stp>KIAH FDH22090123_00Z-GEFS</stp>
        <stp>10 meter wind speed</stp>
        <tr r="Q337" s="1"/>
      </tp>
      <tp t="s">
        <v/>
        <stp/>
        <stp>KIAH FDH22081922_00Z-GEFS</stp>
        <stp>10 meter wind speed</stp>
        <tr r="Q24" s="1"/>
      </tp>
      <tp>
        <v>2.5499999999999998</v>
        <stp/>
        <stp>KIAH FDH22082721_00Z-GEFS</stp>
        <stp>10 meter wind speed</stp>
        <tr r="Q215" s="1"/>
      </tp>
      <tp>
        <v>2.25</v>
        <stp/>
        <stp>KIAH FDH22082621_00Z-GEFS</stp>
        <stp>10 meter wind speed</stp>
        <tr r="Q191" s="1"/>
      </tp>
      <tp>
        <v>2.5099999999999998</v>
        <stp/>
        <stp>KIAH FDH22082521_00Z-GEFS</stp>
        <stp>10 meter wind speed</stp>
        <tr r="Q167" s="1"/>
      </tp>
      <tp>
        <v>2.65</v>
        <stp/>
        <stp>KIAH FDH22082421_00Z-GEFS</stp>
        <stp>10 meter wind speed</stp>
        <tr r="Q143" s="1"/>
      </tp>
      <tp>
        <v>3.04</v>
        <stp/>
        <stp>KIAH FDH22082321_00Z-GEFS</stp>
        <stp>10 meter wind speed</stp>
        <tr r="Q119" s="1"/>
      </tp>
      <tp>
        <v>3.65</v>
        <stp/>
        <stp>KIAH FDH22082221_00Z-GEFS</stp>
        <stp>10 meter wind speed</stp>
        <tr r="Q95" s="1"/>
      </tp>
      <tp>
        <v>4.04</v>
        <stp/>
        <stp>KIAH FDH22082121_00Z-GEFS</stp>
        <stp>10 meter wind speed</stp>
        <tr r="Q71" s="1"/>
      </tp>
      <tp>
        <v>3.68</v>
        <stp/>
        <stp>KIAH FDH22082021_00Z-GEFS</stp>
        <stp>10 meter wind speed</stp>
        <tr r="Q47" s="1"/>
      </tp>
      <tp>
        <v>2.84</v>
        <stp/>
        <stp>KIAH FDH22082921_00Z-GEFS</stp>
        <stp>10 meter wind speed</stp>
        <tr r="Q263" s="1"/>
      </tp>
      <tp>
        <v>2.85</v>
        <stp/>
        <stp>KIAH FDH22082821_00Z-GEFS</stp>
        <stp>10 meter wind speed</stp>
        <tr r="Q239" s="1"/>
      </tp>
      <tp>
        <v>2.9</v>
        <stp/>
        <stp>KIAH FDH22083121_00Z-GEFS</stp>
        <stp>10 meter wind speed</stp>
        <tr r="Q311" s="1"/>
      </tp>
      <tp>
        <v>2.89</v>
        <stp/>
        <stp>KIAH FDH22083021_00Z-GEFS</stp>
        <stp>10 meter wind speed</stp>
        <tr r="Q287" s="1"/>
      </tp>
      <tp t="s">
        <v/>
        <stp/>
        <stp>KIAH FDH22090320_00Z-GEFS</stp>
        <stp>10 meter wind speed</stp>
        <tr r="Q382" s="1"/>
      </tp>
      <tp>
        <v>2.83</v>
        <stp/>
        <stp>KIAH FDH22090220_00Z-GEFS</stp>
        <stp>10 meter wind speed</stp>
        <tr r="Q358" s="1"/>
      </tp>
      <tp>
        <v>2.77</v>
        <stp/>
        <stp>KIAH FDH22090120_00Z-GEFS</stp>
        <stp>10 meter wind speed</stp>
        <tr r="Q334" s="1"/>
      </tp>
      <tp>
        <v>3.87</v>
        <stp/>
        <stp>KIAH FDH22081921_00Z-GEFS</stp>
        <stp>10 meter wind speed</stp>
        <tr r="Q23" s="1"/>
      </tp>
      <tp>
        <v>2.63</v>
        <stp/>
        <stp>KIAH FDH22082720_00Z-GEFS</stp>
        <stp>10 meter wind speed</stp>
        <tr r="Q214" s="1"/>
      </tp>
      <tp>
        <v>2.31</v>
        <stp/>
        <stp>KIAH FDH22082620_00Z-GEFS</stp>
        <stp>10 meter wind speed</stp>
        <tr r="Q190" s="1"/>
      </tp>
      <tp>
        <v>2.54</v>
        <stp/>
        <stp>KIAH FDH22082520_00Z-GEFS</stp>
        <stp>10 meter wind speed</stp>
        <tr r="Q166" s="1"/>
      </tp>
      <tp>
        <v>2.64</v>
        <stp/>
        <stp>KIAH FDH22082420_00Z-GEFS</stp>
        <stp>10 meter wind speed</stp>
        <tr r="Q142" s="1"/>
      </tp>
      <tp>
        <v>3.01</v>
        <stp/>
        <stp>KIAH FDH22082320_00Z-GEFS</stp>
        <stp>10 meter wind speed</stp>
        <tr r="Q118" s="1"/>
      </tp>
      <tp>
        <v>3.52</v>
        <stp/>
        <stp>KIAH FDH22082220_00Z-GEFS</stp>
        <stp>10 meter wind speed</stp>
        <tr r="Q94" s="1"/>
      </tp>
      <tp>
        <v>4.04</v>
        <stp/>
        <stp>KIAH FDH22082120_00Z-GEFS</stp>
        <stp>10 meter wind speed</stp>
        <tr r="Q70" s="1"/>
      </tp>
      <tp>
        <v>3.77</v>
        <stp/>
        <stp>KIAH FDH22082020_00Z-GEFS</stp>
        <stp>10 meter wind speed</stp>
        <tr r="Q46" s="1"/>
      </tp>
      <tp>
        <v>2.96</v>
        <stp/>
        <stp>KIAH FDH22082920_00Z-GEFS</stp>
        <stp>10 meter wind speed</stp>
        <tr r="Q262" s="1"/>
      </tp>
      <tp>
        <v>3</v>
        <stp/>
        <stp>KIAH FDH22082820_00Z-GEFS</stp>
        <stp>10 meter wind speed</stp>
        <tr r="Q238" s="1"/>
      </tp>
      <tp>
        <v>3.07</v>
        <stp/>
        <stp>KIAH FDH22083120_00Z-GEFS</stp>
        <stp>10 meter wind speed</stp>
        <tr r="Q310" s="1"/>
      </tp>
      <tp>
        <v>3.06</v>
        <stp/>
        <stp>KIAH FDH22083020_00Z-GEFS</stp>
        <stp>10 meter wind speed</stp>
        <tr r="Q286" s="1"/>
      </tp>
      <tp t="s">
        <v/>
        <stp/>
        <stp>KIAH FDH22090321_00Z-GEFS</stp>
        <stp>10 meter wind speed</stp>
        <tr r="Q383" s="1"/>
      </tp>
      <tp>
        <v>2.69</v>
        <stp/>
        <stp>KIAH FDH22090221_00Z-GEFS</stp>
        <stp>10 meter wind speed</stp>
        <tr r="Q359" s="1"/>
      </tp>
      <tp>
        <v>2.63</v>
        <stp/>
        <stp>KIAH FDH22090121_00Z-GEFS</stp>
        <stp>10 meter wind speed</stp>
        <tr r="Q335" s="1"/>
      </tp>
      <tp>
        <v>3.78</v>
        <stp/>
        <stp>KIAH FDH22081920_00Z-GEFS</stp>
        <stp>10 meter wind speed</stp>
        <tr r="Q22" s="1"/>
      </tp>
      <tp t="s">
        <v/>
        <stp/>
        <stp>KIAH FDH22090324_00Z-GEFS</stp>
        <stp>10 meter wind speed</stp>
        <tr r="Q386" s="1"/>
      </tp>
      <tp>
        <v>2.62</v>
        <stp/>
        <stp>KIAH FDH22090224_00Z-GEFS</stp>
        <stp>10 meter wind speed</stp>
        <tr r="Q362" s="1"/>
      </tp>
      <tp>
        <v>2.56</v>
        <stp/>
        <stp>KIAH FDH22090124_00Z-GEFS</stp>
        <stp>10 meter wind speed</stp>
        <tr r="Q338" s="1"/>
      </tp>
      <tp>
        <v>2.46</v>
        <stp/>
        <stp>KIAH FDH22082724_00Z-GEFS</stp>
        <stp>10 meter wind speed</stp>
        <tr r="Q218" s="1"/>
      </tp>
      <tp>
        <v>2.2799999999999998</v>
        <stp/>
        <stp>KIAH FDH22082624_00Z-GEFS</stp>
        <stp>10 meter wind speed</stp>
        <tr r="Q194" s="1"/>
      </tp>
      <tp>
        <v>2.17</v>
        <stp/>
        <stp>KIAH FDH22082524_00Z-GEFS</stp>
        <stp>10 meter wind speed</stp>
        <tr r="Q170" s="1"/>
      </tp>
      <tp>
        <v>2.38</v>
        <stp/>
        <stp>KIAH FDH22082424_00Z-GEFS</stp>
        <stp>10 meter wind speed</stp>
        <tr r="Q146" s="1"/>
      </tp>
      <tp>
        <v>2.68</v>
        <stp/>
        <stp>KIAH FDH22082324_00Z-GEFS</stp>
        <stp>10 meter wind speed</stp>
        <tr r="Q122" s="1"/>
      </tp>
      <tp>
        <v>3.35</v>
        <stp/>
        <stp>KIAH FDH22082224_00Z-GEFS</stp>
        <stp>10 meter wind speed</stp>
        <tr r="Q98" s="1"/>
      </tp>
      <tp>
        <v>3.54</v>
        <stp/>
        <stp>KIAH FDH22082124_00Z-GEFS</stp>
        <stp>10 meter wind speed</stp>
        <tr r="Q74" s="1"/>
      </tp>
      <tp>
        <v>3.22</v>
        <stp/>
        <stp>KIAH FDH22082024_00Z-GEFS</stp>
        <stp>10 meter wind speed</stp>
        <tr r="Q50" s="1"/>
      </tp>
      <tp>
        <v>2.62</v>
        <stp/>
        <stp>KIAH FDH22082924_00Z-GEFS</stp>
        <stp>10 meter wind speed</stp>
        <tr r="Q266" s="1"/>
      </tp>
      <tp>
        <v>2.65</v>
        <stp/>
        <stp>KIAH FDH22082824_00Z-GEFS</stp>
        <stp>10 meter wind speed</stp>
        <tr r="Q242" s="1"/>
      </tp>
      <tp>
        <v>2.54</v>
        <stp/>
        <stp>KIAH FDH22083124_00Z-GEFS</stp>
        <stp>10 meter wind speed</stp>
        <tr r="Q314" s="1"/>
      </tp>
      <tp>
        <v>2.56</v>
        <stp/>
        <stp>KIAH FDH22083024_00Z-GEFS</stp>
        <stp>10 meter wind speed</stp>
        <tr r="Q290" s="1"/>
      </tp>
      <tp>
        <v>3.61</v>
        <stp/>
        <stp>KIAH FDH22081924_00Z-GEFS</stp>
        <stp>10 meter wind speed</stp>
        <tr r="Q26" s="1"/>
      </tp>
      <tp t="s">
        <v>Field ACCUMULATED PRECIP PER HOUR INTERPOLATED not found</v>
        <stp/>
        <stp>KIAH FDH2209043_00Z-GEFS</stp>
        <stp>ACCUMULATED PRECIP PER HOUR INTERPOLATED</stp>
        <tr r="M389" s="1"/>
      </tp>
      <tp t="s">
        <v>Field ACCUMULATED PRECIP PER HOUR INTERPOLATED not found</v>
        <stp/>
        <stp>KIAH FDH2209023_00Z-GEFS</stp>
        <stp>ACCUMULATED PRECIP PER HOUR INTERPOLATED</stp>
        <tr r="M341" s="1"/>
      </tp>
      <tp t="s">
        <v>Field ACCUMULATED PRECIP PER HOUR INTERPOLATED not found</v>
        <stp/>
        <stp>KIAH FDH2209033_00Z-GEFS</stp>
        <stp>ACCUMULATED PRECIP PER HOUR INTERPOLATED</stp>
        <tr r="M365" s="1"/>
      </tp>
      <tp t="s">
        <v>Field ACCUMULATED PRECIP PER HOUR INTERPOLATED not found</v>
        <stp/>
        <stp>KIAH FDH2209013_00Z-GEFS</stp>
        <stp>ACCUMULATED PRECIP PER HOUR INTERPOLATED</stp>
        <tr r="M317" s="1"/>
      </tp>
      <tp t="s">
        <v>Field ACCUMULATED PRECIP PER HOUR INTERPOLATED not found</v>
        <stp/>
        <stp>KIAH FDH2208303_00Z-GEFS</stp>
        <stp>ACCUMULATED PRECIP PER HOUR INTERPOLATED</stp>
        <tr r="M269" s="1"/>
      </tp>
      <tp t="s">
        <v>Field ACCUMULATED PRECIP PER HOUR INTERPOLATED not found</v>
        <stp/>
        <stp>KIAH FDH2208313_00Z-GEFS</stp>
        <stp>ACCUMULATED PRECIP PER HOUR INTERPOLATED</stp>
        <tr r="M293" s="1"/>
      </tp>
      <tp t="s">
        <v>Field ACCUMULATED PRECIP PER HOUR INTERPOLATED not found</v>
        <stp/>
        <stp>KIAH FDH2208263_00Z-GEFS</stp>
        <stp>ACCUMULATED PRECIP PER HOUR INTERPOLATED</stp>
        <tr r="M173" s="1"/>
      </tp>
      <tp t="s">
        <v>Field ACCUMULATED PRECIP PER HOUR INTERPOLATED not found</v>
        <stp/>
        <stp>KIAH FDH2208273_00Z-GEFS</stp>
        <stp>ACCUMULATED PRECIP PER HOUR INTERPOLATED</stp>
        <tr r="M197" s="1"/>
      </tp>
      <tp t="s">
        <v>Field ACCUMULATED PRECIP PER HOUR INTERPOLATED not found</v>
        <stp/>
        <stp>KIAH FDH2208243_00Z-GEFS</stp>
        <stp>ACCUMULATED PRECIP PER HOUR INTERPOLATED</stp>
        <tr r="M125" s="1"/>
      </tp>
      <tp t="s">
        <v>Field ACCUMULATED PRECIP PER HOUR INTERPOLATED not found</v>
        <stp/>
        <stp>KIAH FDH2208253_00Z-GEFS</stp>
        <stp>ACCUMULATED PRECIP PER HOUR INTERPOLATED</stp>
        <tr r="M149" s="1"/>
      </tp>
      <tp t="s">
        <v>Field ACCUMULATED PRECIP PER HOUR INTERPOLATED not found</v>
        <stp/>
        <stp>KIAH FDH2208223_00Z-GEFS</stp>
        <stp>ACCUMULATED PRECIP PER HOUR INTERPOLATED</stp>
        <tr r="M77" s="1"/>
      </tp>
      <tp t="s">
        <v>Field ACCUMULATED PRECIP PER HOUR INTERPOLATED not found</v>
        <stp/>
        <stp>KIAH FDH2208233_00Z-GEFS</stp>
        <stp>ACCUMULATED PRECIP PER HOUR INTERPOLATED</stp>
        <tr r="M101" s="1"/>
      </tp>
      <tp t="s">
        <v>Field ACCUMULATED PRECIP PER HOUR INTERPOLATED not found</v>
        <stp/>
        <stp>KIAH FDH2208203_00Z-GEFS</stp>
        <stp>ACCUMULATED PRECIP PER HOUR INTERPOLATED</stp>
        <tr r="M29" s="1"/>
      </tp>
      <tp t="s">
        <v>Field ACCUMULATED PRECIP PER HOUR INTERPOLATED not found</v>
        <stp/>
        <stp>KIAH FDH2208213_00Z-GEFS</stp>
        <stp>ACCUMULATED PRECIP PER HOUR INTERPOLATED</stp>
        <tr r="M53" s="1"/>
      </tp>
      <tp t="s">
        <v>Field ACCUMULATED PRECIP PER HOUR INTERPOLATED not found</v>
        <stp/>
        <stp>KIAH FDH2208283_00Z-GEFS</stp>
        <stp>ACCUMULATED PRECIP PER HOUR INTERPOLATED</stp>
        <tr r="M221" s="1"/>
      </tp>
      <tp t="s">
        <v>Field ACCUMULATED PRECIP PER HOUR INTERPOLATED not found</v>
        <stp/>
        <stp>KIAH FDH2208293_00Z-GEFS</stp>
        <stp>ACCUMULATED PRECIP PER HOUR INTERPOLATED</stp>
        <tr r="M245" s="1"/>
      </tp>
      <tp t="s">
        <v>Field ACCUMULATED PRECIP PER HOUR INTERPOLATED not found</v>
        <stp/>
        <stp>KIAH FDH2209044_00Z-GEFS</stp>
        <stp>ACCUMULATED PRECIP PER HOUR INTERPOLATED</stp>
        <tr r="M390" s="1"/>
      </tp>
      <tp t="s">
        <v>Field ACCUMULATED PRECIP PER HOUR INTERPOLATED not found</v>
        <stp/>
        <stp>KIAH FDH2209024_00Z-GEFS</stp>
        <stp>ACCUMULATED PRECIP PER HOUR INTERPOLATED</stp>
        <tr r="M342" s="1"/>
      </tp>
      <tp t="s">
        <v>Field ACCUMULATED PRECIP PER HOUR INTERPOLATED not found</v>
        <stp/>
        <stp>KIAH FDH2209034_00Z-GEFS</stp>
        <stp>ACCUMULATED PRECIP PER HOUR INTERPOLATED</stp>
        <tr r="M366" s="1"/>
      </tp>
      <tp t="s">
        <v>Field ACCUMULATED PRECIP PER HOUR INTERPOLATED not found</v>
        <stp/>
        <stp>KIAH FDH2209014_00Z-GEFS</stp>
        <stp>ACCUMULATED PRECIP PER HOUR INTERPOLATED</stp>
        <tr r="M318" s="1"/>
      </tp>
      <tp t="s">
        <v>Field ACCUMULATED PRECIP PER HOUR INTERPOLATED not found</v>
        <stp/>
        <stp>KIAH FDH2208304_00Z-GEFS</stp>
        <stp>ACCUMULATED PRECIP PER HOUR INTERPOLATED</stp>
        <tr r="M270" s="1"/>
      </tp>
      <tp t="s">
        <v>Field ACCUMULATED PRECIP PER HOUR INTERPOLATED not found</v>
        <stp/>
        <stp>KIAH FDH2208314_00Z-GEFS</stp>
        <stp>ACCUMULATED PRECIP PER HOUR INTERPOLATED</stp>
        <tr r="M294" s="1"/>
      </tp>
      <tp t="s">
        <v>Field ACCUMULATED PRECIP PER HOUR INTERPOLATED not found</v>
        <stp/>
        <stp>KIAH FDH2208264_00Z-GEFS</stp>
        <stp>ACCUMULATED PRECIP PER HOUR INTERPOLATED</stp>
        <tr r="M174" s="1"/>
      </tp>
      <tp t="s">
        <v>Field ACCUMULATED PRECIP PER HOUR INTERPOLATED not found</v>
        <stp/>
        <stp>KIAH FDH2208274_00Z-GEFS</stp>
        <stp>ACCUMULATED PRECIP PER HOUR INTERPOLATED</stp>
        <tr r="M198" s="1"/>
      </tp>
      <tp t="s">
        <v>Field ACCUMULATED PRECIP PER HOUR INTERPOLATED not found</v>
        <stp/>
        <stp>KIAH FDH2208244_00Z-GEFS</stp>
        <stp>ACCUMULATED PRECIP PER HOUR INTERPOLATED</stp>
        <tr r="M126" s="1"/>
      </tp>
      <tp t="s">
        <v>Field ACCUMULATED PRECIP PER HOUR INTERPOLATED not found</v>
        <stp/>
        <stp>KIAH FDH2208254_00Z-GEFS</stp>
        <stp>ACCUMULATED PRECIP PER HOUR INTERPOLATED</stp>
        <tr r="M150" s="1"/>
      </tp>
      <tp t="s">
        <v>Field ACCUMULATED PRECIP PER HOUR INTERPOLATED not found</v>
        <stp/>
        <stp>KIAH FDH2208224_00Z-GEFS</stp>
        <stp>ACCUMULATED PRECIP PER HOUR INTERPOLATED</stp>
        <tr r="M78" s="1"/>
      </tp>
      <tp t="s">
        <v>Field ACCUMULATED PRECIP PER HOUR INTERPOLATED not found</v>
        <stp/>
        <stp>KIAH FDH2208234_00Z-GEFS</stp>
        <stp>ACCUMULATED PRECIP PER HOUR INTERPOLATED</stp>
        <tr r="M102" s="1"/>
      </tp>
      <tp t="s">
        <v>Field ACCUMULATED PRECIP PER HOUR INTERPOLATED not found</v>
        <stp/>
        <stp>KIAH FDH2208204_00Z-GEFS</stp>
        <stp>ACCUMULATED PRECIP PER HOUR INTERPOLATED</stp>
        <tr r="M30" s="1"/>
      </tp>
      <tp t="s">
        <v>Field ACCUMULATED PRECIP PER HOUR INTERPOLATED not found</v>
        <stp/>
        <stp>KIAH FDH2208214_00Z-GEFS</stp>
        <stp>ACCUMULATED PRECIP PER HOUR INTERPOLATED</stp>
        <tr r="M54" s="1"/>
      </tp>
      <tp t="s">
        <v>Field ACCUMULATED PRECIP PER HOUR INTERPOLATED not found</v>
        <stp/>
        <stp>KIAH FDH2208284_00Z-GEFS</stp>
        <stp>ACCUMULATED PRECIP PER HOUR INTERPOLATED</stp>
        <tr r="M222" s="1"/>
      </tp>
      <tp t="s">
        <v>Field ACCUMULATED PRECIP PER HOUR INTERPOLATED not found</v>
        <stp/>
        <stp>KIAH FDH2208294_00Z-GEFS</stp>
        <stp>ACCUMULATED PRECIP PER HOUR INTERPOLATED</stp>
        <tr r="M246" s="1"/>
      </tp>
      <tp t="s">
        <v>Field ACCUMULATED PRECIP PER HOUR INTERPOLATED not found</v>
        <stp/>
        <stp>KIAH FDH2209045_00Z-GEFS</stp>
        <stp>ACCUMULATED PRECIP PER HOUR INTERPOLATED</stp>
        <tr r="M391" s="1"/>
      </tp>
      <tp t="s">
        <v>Field ACCUMULATED PRECIP PER HOUR INTERPOLATED not found</v>
        <stp/>
        <stp>KIAH FDH2209025_00Z-GEFS</stp>
        <stp>ACCUMULATED PRECIP PER HOUR INTERPOLATED</stp>
        <tr r="M343" s="1"/>
      </tp>
      <tp t="s">
        <v>Field ACCUMULATED PRECIP PER HOUR INTERPOLATED not found</v>
        <stp/>
        <stp>KIAH FDH2209035_00Z-GEFS</stp>
        <stp>ACCUMULATED PRECIP PER HOUR INTERPOLATED</stp>
        <tr r="M367" s="1"/>
      </tp>
      <tp t="s">
        <v>Field ACCUMULATED PRECIP PER HOUR INTERPOLATED not found</v>
        <stp/>
        <stp>KIAH FDH2209015_00Z-GEFS</stp>
        <stp>ACCUMULATED PRECIP PER HOUR INTERPOLATED</stp>
        <tr r="M319" s="1"/>
      </tp>
      <tp t="s">
        <v>Field ACCUMULATED PRECIP PER HOUR INTERPOLATED not found</v>
        <stp/>
        <stp>KIAH FDH2208305_00Z-GEFS</stp>
        <stp>ACCUMULATED PRECIP PER HOUR INTERPOLATED</stp>
        <tr r="M271" s="1"/>
      </tp>
      <tp t="s">
        <v>Field ACCUMULATED PRECIP PER HOUR INTERPOLATED not found</v>
        <stp/>
        <stp>KIAH FDH2208315_00Z-GEFS</stp>
        <stp>ACCUMULATED PRECIP PER HOUR INTERPOLATED</stp>
        <tr r="M295" s="1"/>
      </tp>
      <tp t="s">
        <v>Field ACCUMULATED PRECIP PER HOUR INTERPOLATED not found</v>
        <stp/>
        <stp>KIAH FDH2208265_00Z-GEFS</stp>
        <stp>ACCUMULATED PRECIP PER HOUR INTERPOLATED</stp>
        <tr r="M175" s="1"/>
      </tp>
      <tp t="s">
        <v>Field ACCUMULATED PRECIP PER HOUR INTERPOLATED not found</v>
        <stp/>
        <stp>KIAH FDH2208275_00Z-GEFS</stp>
        <stp>ACCUMULATED PRECIP PER HOUR INTERPOLATED</stp>
        <tr r="M199" s="1"/>
      </tp>
      <tp t="s">
        <v>Field ACCUMULATED PRECIP PER HOUR INTERPOLATED not found</v>
        <stp/>
        <stp>KIAH FDH2208245_00Z-GEFS</stp>
        <stp>ACCUMULATED PRECIP PER HOUR INTERPOLATED</stp>
        <tr r="M127" s="1"/>
      </tp>
      <tp t="s">
        <v>Field ACCUMULATED PRECIP PER HOUR INTERPOLATED not found</v>
        <stp/>
        <stp>KIAH FDH2208255_00Z-GEFS</stp>
        <stp>ACCUMULATED PRECIP PER HOUR INTERPOLATED</stp>
        <tr r="M151" s="1"/>
      </tp>
      <tp t="s">
        <v>Field ACCUMULATED PRECIP PER HOUR INTERPOLATED not found</v>
        <stp/>
        <stp>KIAH FDH2208225_00Z-GEFS</stp>
        <stp>ACCUMULATED PRECIP PER HOUR INTERPOLATED</stp>
        <tr r="M79" s="1"/>
      </tp>
      <tp t="s">
        <v>Field ACCUMULATED PRECIP PER HOUR INTERPOLATED not found</v>
        <stp/>
        <stp>KIAH FDH2208235_00Z-GEFS</stp>
        <stp>ACCUMULATED PRECIP PER HOUR INTERPOLATED</stp>
        <tr r="M103" s="1"/>
      </tp>
      <tp t="s">
        <v>Field ACCUMULATED PRECIP PER HOUR INTERPOLATED not found</v>
        <stp/>
        <stp>KIAH FDH2208205_00Z-GEFS</stp>
        <stp>ACCUMULATED PRECIP PER HOUR INTERPOLATED</stp>
        <tr r="M31" s="1"/>
      </tp>
      <tp t="s">
        <v>Field ACCUMULATED PRECIP PER HOUR INTERPOLATED not found</v>
        <stp/>
        <stp>KIAH FDH2208215_00Z-GEFS</stp>
        <stp>ACCUMULATED PRECIP PER HOUR INTERPOLATED</stp>
        <tr r="M55" s="1"/>
      </tp>
      <tp t="s">
        <v>Field ACCUMULATED PRECIP PER HOUR INTERPOLATED not found</v>
        <stp/>
        <stp>KIAH FDH2208285_00Z-GEFS</stp>
        <stp>ACCUMULATED PRECIP PER HOUR INTERPOLATED</stp>
        <tr r="M223" s="1"/>
      </tp>
      <tp t="s">
        <v>Field ACCUMULATED PRECIP PER HOUR INTERPOLATED not found</v>
        <stp/>
        <stp>KIAH FDH2208295_00Z-GEFS</stp>
        <stp>ACCUMULATED PRECIP PER HOUR INTERPOLATED</stp>
        <tr r="M247" s="1"/>
      </tp>
      <tp t="s">
        <v>Field ACCUMULATED PRECIP PER HOUR INTERPOLATED not found</v>
        <stp/>
        <stp>KIAH FDH2209046_00Z-GEFS</stp>
        <stp>ACCUMULATED PRECIP PER HOUR INTERPOLATED</stp>
        <tr r="M392" s="1"/>
      </tp>
      <tp t="s">
        <v>Field ACCUMULATED PRECIP PER HOUR INTERPOLATED not found</v>
        <stp/>
        <stp>KIAH FDH2209026_00Z-GEFS</stp>
        <stp>ACCUMULATED PRECIP PER HOUR INTERPOLATED</stp>
        <tr r="M344" s="1"/>
      </tp>
      <tp t="s">
        <v>Field ACCUMULATED PRECIP PER HOUR INTERPOLATED not found</v>
        <stp/>
        <stp>KIAH FDH2209036_00Z-GEFS</stp>
        <stp>ACCUMULATED PRECIP PER HOUR INTERPOLATED</stp>
        <tr r="M368" s="1"/>
      </tp>
      <tp t="s">
        <v>Field ACCUMULATED PRECIP PER HOUR INTERPOLATED not found</v>
        <stp/>
        <stp>KIAH FDH2209016_00Z-GEFS</stp>
        <stp>ACCUMULATED PRECIP PER HOUR INTERPOLATED</stp>
        <tr r="M320" s="1"/>
      </tp>
      <tp t="s">
        <v>Field ACCUMULATED PRECIP PER HOUR INTERPOLATED not found</v>
        <stp/>
        <stp>KIAH FDH2208306_00Z-GEFS</stp>
        <stp>ACCUMULATED PRECIP PER HOUR INTERPOLATED</stp>
        <tr r="M272" s="1"/>
      </tp>
      <tp t="s">
        <v>Field ACCUMULATED PRECIP PER HOUR INTERPOLATED not found</v>
        <stp/>
        <stp>KIAH FDH2208316_00Z-GEFS</stp>
        <stp>ACCUMULATED PRECIP PER HOUR INTERPOLATED</stp>
        <tr r="M296" s="1"/>
      </tp>
      <tp t="s">
        <v>Field ACCUMULATED PRECIP PER HOUR INTERPOLATED not found</v>
        <stp/>
        <stp>KIAH FDH2208266_00Z-GEFS</stp>
        <stp>ACCUMULATED PRECIP PER HOUR INTERPOLATED</stp>
        <tr r="M176" s="1"/>
      </tp>
      <tp t="s">
        <v>Field ACCUMULATED PRECIP PER HOUR INTERPOLATED not found</v>
        <stp/>
        <stp>KIAH FDH2208276_00Z-GEFS</stp>
        <stp>ACCUMULATED PRECIP PER HOUR INTERPOLATED</stp>
        <tr r="M200" s="1"/>
      </tp>
      <tp t="s">
        <v>Field ACCUMULATED PRECIP PER HOUR INTERPOLATED not found</v>
        <stp/>
        <stp>KIAH FDH2208246_00Z-GEFS</stp>
        <stp>ACCUMULATED PRECIP PER HOUR INTERPOLATED</stp>
        <tr r="M128" s="1"/>
      </tp>
      <tp t="s">
        <v>Field ACCUMULATED PRECIP PER HOUR INTERPOLATED not found</v>
        <stp/>
        <stp>KIAH FDH2208256_00Z-GEFS</stp>
        <stp>ACCUMULATED PRECIP PER HOUR INTERPOLATED</stp>
        <tr r="M152" s="1"/>
      </tp>
      <tp t="s">
        <v>Field ACCUMULATED PRECIP PER HOUR INTERPOLATED not found</v>
        <stp/>
        <stp>KIAH FDH2208226_00Z-GEFS</stp>
        <stp>ACCUMULATED PRECIP PER HOUR INTERPOLATED</stp>
        <tr r="M80" s="1"/>
      </tp>
      <tp t="s">
        <v>Field ACCUMULATED PRECIP PER HOUR INTERPOLATED not found</v>
        <stp/>
        <stp>KIAH FDH2208236_00Z-GEFS</stp>
        <stp>ACCUMULATED PRECIP PER HOUR INTERPOLATED</stp>
        <tr r="M104" s="1"/>
      </tp>
      <tp t="s">
        <v>Field ACCUMULATED PRECIP PER HOUR INTERPOLATED not found</v>
        <stp/>
        <stp>KIAH FDH2208206_00Z-GEFS</stp>
        <stp>ACCUMULATED PRECIP PER HOUR INTERPOLATED</stp>
        <tr r="M32" s="1"/>
      </tp>
      <tp t="s">
        <v>Field ACCUMULATED PRECIP PER HOUR INTERPOLATED not found</v>
        <stp/>
        <stp>KIAH FDH2208216_00Z-GEFS</stp>
        <stp>ACCUMULATED PRECIP PER HOUR INTERPOLATED</stp>
        <tr r="M56" s="1"/>
      </tp>
      <tp t="s">
        <v>Field ACCUMULATED PRECIP PER HOUR INTERPOLATED not found</v>
        <stp/>
        <stp>KIAH FDH2208286_00Z-GEFS</stp>
        <stp>ACCUMULATED PRECIP PER HOUR INTERPOLATED</stp>
        <tr r="M224" s="1"/>
      </tp>
      <tp t="s">
        <v>Field ACCUMULATED PRECIP PER HOUR INTERPOLATED not found</v>
        <stp/>
        <stp>KIAH FDH2208296_00Z-GEFS</stp>
        <stp>ACCUMULATED PRECIP PER HOUR INTERPOLATED</stp>
        <tr r="M248" s="1"/>
      </tp>
      <tp t="s">
        <v/>
        <stp/>
        <stp>KIAH FDH22090319_00Z-GEFS</stp>
        <stp>2M RELATIVE HUMIDITY</stp>
        <tr r="L381" s="1"/>
      </tp>
      <tp t="s">
        <v/>
        <stp/>
        <stp>KIAH FDH22090219_00Z-GEFS</stp>
        <stp>2M RELATIVE HUMIDITY</stp>
        <tr r="L357" s="1"/>
      </tp>
      <tp t="s">
        <v/>
        <stp/>
        <stp>KIAH FDH22090119_00Z-GEFS</stp>
        <stp>2M RELATIVE HUMIDITY</stp>
        <tr r="L333" s="1"/>
      </tp>
      <tp t="s">
        <v/>
        <stp/>
        <stp>KIAH FDH22081918_00Z-GEFS</stp>
        <stp>2M RELATIVE HUMIDITY</stp>
        <tr r="L20" s="1"/>
      </tp>
      <tp t="s">
        <v/>
        <stp/>
        <stp>KIAH FDH22082718_00Z-GEFS</stp>
        <stp>2M RELATIVE HUMIDITY</stp>
        <tr r="L212" s="1"/>
      </tp>
      <tp t="s">
        <v/>
        <stp/>
        <stp>KIAH FDH22082618_00Z-GEFS</stp>
        <stp>2M RELATIVE HUMIDITY</stp>
        <tr r="L188" s="1"/>
      </tp>
      <tp t="s">
        <v/>
        <stp/>
        <stp>KIAH FDH22082518_00Z-GEFS</stp>
        <stp>2M RELATIVE HUMIDITY</stp>
        <tr r="L164" s="1"/>
      </tp>
      <tp t="s">
        <v/>
        <stp/>
        <stp>KIAH FDH22082418_00Z-GEFS</stp>
        <stp>2M RELATIVE HUMIDITY</stp>
        <tr r="L140" s="1"/>
      </tp>
      <tp t="s">
        <v/>
        <stp/>
        <stp>KIAH FDH22082318_00Z-GEFS</stp>
        <stp>2M RELATIVE HUMIDITY</stp>
        <tr r="L116" s="1"/>
      </tp>
      <tp t="s">
        <v/>
        <stp/>
        <stp>KIAH FDH22082218_00Z-GEFS</stp>
        <stp>2M RELATIVE HUMIDITY</stp>
        <tr r="L92" s="1"/>
      </tp>
      <tp t="s">
        <v/>
        <stp/>
        <stp>KIAH FDH22082118_00Z-GEFS</stp>
        <stp>2M RELATIVE HUMIDITY</stp>
        <tr r="L68" s="1"/>
      </tp>
      <tp t="s">
        <v/>
        <stp/>
        <stp>KIAH FDH22082018_00Z-GEFS</stp>
        <stp>2M RELATIVE HUMIDITY</stp>
        <tr r="L44" s="1"/>
      </tp>
      <tp t="s">
        <v/>
        <stp/>
        <stp>KIAH FDH22082918_00Z-GEFS</stp>
        <stp>2M RELATIVE HUMIDITY</stp>
        <tr r="L260" s="1"/>
      </tp>
      <tp t="s">
        <v/>
        <stp/>
        <stp>KIAH FDH22082818_00Z-GEFS</stp>
        <stp>2M RELATIVE HUMIDITY</stp>
        <tr r="L236" s="1"/>
      </tp>
      <tp t="s">
        <v/>
        <stp/>
        <stp>KIAH FDH22083118_00Z-GEFS</stp>
        <stp>2M RELATIVE HUMIDITY</stp>
        <tr r="L308" s="1"/>
      </tp>
      <tp t="s">
        <v/>
        <stp/>
        <stp>KIAH FDH22083018_00Z-GEFS</stp>
        <stp>2M RELATIVE HUMIDITY</stp>
        <tr r="L284" s="1"/>
      </tp>
      <tp t="s">
        <v>Field ACCUMULATED PRECIP PER HOUR INTERPOLATED not found</v>
        <stp/>
        <stp>KIAH FDH2209047_00Z-GEFS</stp>
        <stp>ACCUMULATED PRECIP PER HOUR INTERPOLATED</stp>
        <tr r="M393" s="1"/>
      </tp>
      <tp t="s">
        <v>Field ACCUMULATED PRECIP PER HOUR INTERPOLATED not found</v>
        <stp/>
        <stp>KIAH FDH2209027_00Z-GEFS</stp>
        <stp>ACCUMULATED PRECIP PER HOUR INTERPOLATED</stp>
        <tr r="M345" s="1"/>
      </tp>
      <tp t="s">
        <v>Field ACCUMULATED PRECIP PER HOUR INTERPOLATED not found</v>
        <stp/>
        <stp>KIAH FDH2209037_00Z-GEFS</stp>
        <stp>ACCUMULATED PRECIP PER HOUR INTERPOLATED</stp>
        <tr r="M369" s="1"/>
      </tp>
      <tp t="s">
        <v>Field ACCUMULATED PRECIP PER HOUR INTERPOLATED not found</v>
        <stp/>
        <stp>KIAH FDH2209017_00Z-GEFS</stp>
        <stp>ACCUMULATED PRECIP PER HOUR INTERPOLATED</stp>
        <tr r="M321" s="1"/>
      </tp>
      <tp t="s">
        <v>Field ACCUMULATED PRECIP PER HOUR INTERPOLATED not found</v>
        <stp/>
        <stp>KIAH FDH2208197_00Z-GEFS</stp>
        <stp>ACCUMULATED PRECIP PER HOUR INTERPOLATED</stp>
        <tr r="M9" s="1"/>
      </tp>
      <tp t="s">
        <v>Field ACCUMULATED PRECIP PER HOUR INTERPOLATED not found</v>
        <stp/>
        <stp>KIAH FDH2208307_00Z-GEFS</stp>
        <stp>ACCUMULATED PRECIP PER HOUR INTERPOLATED</stp>
        <tr r="M273" s="1"/>
      </tp>
      <tp t="s">
        <v>Field ACCUMULATED PRECIP PER HOUR INTERPOLATED not found</v>
        <stp/>
        <stp>KIAH FDH2208317_00Z-GEFS</stp>
        <stp>ACCUMULATED PRECIP PER HOUR INTERPOLATED</stp>
        <tr r="M297" s="1"/>
      </tp>
      <tp t="s">
        <v>Field ACCUMULATED PRECIP PER HOUR INTERPOLATED not found</v>
        <stp/>
        <stp>KIAH FDH2208267_00Z-GEFS</stp>
        <stp>ACCUMULATED PRECIP PER HOUR INTERPOLATED</stp>
        <tr r="M177" s="1"/>
      </tp>
      <tp t="s">
        <v>Field ACCUMULATED PRECIP PER HOUR INTERPOLATED not found</v>
        <stp/>
        <stp>KIAH FDH2208277_00Z-GEFS</stp>
        <stp>ACCUMULATED PRECIP PER HOUR INTERPOLATED</stp>
        <tr r="M201" s="1"/>
      </tp>
      <tp t="s">
        <v>Field ACCUMULATED PRECIP PER HOUR INTERPOLATED not found</v>
        <stp/>
        <stp>KIAH FDH2208247_00Z-GEFS</stp>
        <stp>ACCUMULATED PRECIP PER HOUR INTERPOLATED</stp>
        <tr r="M129" s="1"/>
      </tp>
      <tp t="s">
        <v>Field ACCUMULATED PRECIP PER HOUR INTERPOLATED not found</v>
        <stp/>
        <stp>KIAH FDH2208257_00Z-GEFS</stp>
        <stp>ACCUMULATED PRECIP PER HOUR INTERPOLATED</stp>
        <tr r="M153" s="1"/>
      </tp>
      <tp t="s">
        <v>Field ACCUMULATED PRECIP PER HOUR INTERPOLATED not found</v>
        <stp/>
        <stp>KIAH FDH2208227_00Z-GEFS</stp>
        <stp>ACCUMULATED PRECIP PER HOUR INTERPOLATED</stp>
        <tr r="M81" s="1"/>
      </tp>
      <tp t="s">
        <v>Field ACCUMULATED PRECIP PER HOUR INTERPOLATED not found</v>
        <stp/>
        <stp>KIAH FDH2208237_00Z-GEFS</stp>
        <stp>ACCUMULATED PRECIP PER HOUR INTERPOLATED</stp>
        <tr r="M105" s="1"/>
      </tp>
      <tp t="s">
        <v>Field ACCUMULATED PRECIP PER HOUR INTERPOLATED not found</v>
        <stp/>
        <stp>KIAH FDH2208207_00Z-GEFS</stp>
        <stp>ACCUMULATED PRECIP PER HOUR INTERPOLATED</stp>
        <tr r="M33" s="1"/>
      </tp>
      <tp t="s">
        <v>Field ACCUMULATED PRECIP PER HOUR INTERPOLATED not found</v>
        <stp/>
        <stp>KIAH FDH2208217_00Z-GEFS</stp>
        <stp>ACCUMULATED PRECIP PER HOUR INTERPOLATED</stp>
        <tr r="M57" s="1"/>
      </tp>
      <tp t="s">
        <v>Field ACCUMULATED PRECIP PER HOUR INTERPOLATED not found</v>
        <stp/>
        <stp>KIAH FDH2208287_00Z-GEFS</stp>
        <stp>ACCUMULATED PRECIP PER HOUR INTERPOLATED</stp>
        <tr r="M225" s="1"/>
      </tp>
      <tp t="s">
        <v>Field ACCUMULATED PRECIP PER HOUR INTERPOLATED not found</v>
        <stp/>
        <stp>KIAH FDH2208297_00Z-GEFS</stp>
        <stp>ACCUMULATED PRECIP PER HOUR INTERPOLATED</stp>
        <tr r="M249" s="1"/>
      </tp>
      <tp t="s">
        <v/>
        <stp/>
        <stp>KIAH FDH22090318_00Z-GEFS</stp>
        <stp>2M RELATIVE HUMIDITY</stp>
        <tr r="L380" s="1"/>
      </tp>
      <tp t="s">
        <v/>
        <stp/>
        <stp>KIAH FDH22090218_00Z-GEFS</stp>
        <stp>2M RELATIVE HUMIDITY</stp>
        <tr r="L356" s="1"/>
      </tp>
      <tp t="s">
        <v/>
        <stp/>
        <stp>KIAH FDH22090118_00Z-GEFS</stp>
        <stp>2M RELATIVE HUMIDITY</stp>
        <tr r="L332" s="1"/>
      </tp>
      <tp t="s">
        <v/>
        <stp/>
        <stp>KIAH FDH22081919_00Z-GEFS</stp>
        <stp>2M RELATIVE HUMIDITY</stp>
        <tr r="L21" s="1"/>
      </tp>
      <tp t="s">
        <v/>
        <stp/>
        <stp>KIAH FDH22082719_00Z-GEFS</stp>
        <stp>2M RELATIVE HUMIDITY</stp>
        <tr r="L213" s="1"/>
      </tp>
      <tp t="s">
        <v/>
        <stp/>
        <stp>KIAH FDH22082619_00Z-GEFS</stp>
        <stp>2M RELATIVE HUMIDITY</stp>
        <tr r="L189" s="1"/>
      </tp>
      <tp t="s">
        <v/>
        <stp/>
        <stp>KIAH FDH22082519_00Z-GEFS</stp>
        <stp>2M RELATIVE HUMIDITY</stp>
        <tr r="L165" s="1"/>
      </tp>
      <tp t="s">
        <v/>
        <stp/>
        <stp>KIAH FDH22082419_00Z-GEFS</stp>
        <stp>2M RELATIVE HUMIDITY</stp>
        <tr r="L141" s="1"/>
      </tp>
      <tp t="s">
        <v/>
        <stp/>
        <stp>KIAH FDH22082319_00Z-GEFS</stp>
        <stp>2M RELATIVE HUMIDITY</stp>
        <tr r="L117" s="1"/>
      </tp>
      <tp t="s">
        <v/>
        <stp/>
        <stp>KIAH FDH22082219_00Z-GEFS</stp>
        <stp>2M RELATIVE HUMIDITY</stp>
        <tr r="L93" s="1"/>
      </tp>
      <tp t="s">
        <v/>
        <stp/>
        <stp>KIAH FDH22082119_00Z-GEFS</stp>
        <stp>2M RELATIVE HUMIDITY</stp>
        <tr r="L69" s="1"/>
      </tp>
      <tp t="s">
        <v/>
        <stp/>
        <stp>KIAH FDH22082019_00Z-GEFS</stp>
        <stp>2M RELATIVE HUMIDITY</stp>
        <tr r="L45" s="1"/>
      </tp>
      <tp t="s">
        <v/>
        <stp/>
        <stp>KIAH FDH22082919_00Z-GEFS</stp>
        <stp>2M RELATIVE HUMIDITY</stp>
        <tr r="L261" s="1"/>
      </tp>
      <tp t="s">
        <v/>
        <stp/>
        <stp>KIAH FDH22082819_00Z-GEFS</stp>
        <stp>2M RELATIVE HUMIDITY</stp>
        <tr r="L237" s="1"/>
      </tp>
      <tp t="s">
        <v/>
        <stp/>
        <stp>KIAH FDH22083119_00Z-GEFS</stp>
        <stp>2M RELATIVE HUMIDITY</stp>
        <tr r="L309" s="1"/>
      </tp>
      <tp t="s">
        <v/>
        <stp/>
        <stp>KIAH FDH22083019_00Z-GEFS</stp>
        <stp>2M RELATIVE HUMIDITY</stp>
        <tr r="L285" s="1"/>
      </tp>
      <tp t="s">
        <v>Field ACCUMULATED PRECIP PER HOUR INTERPOLATED not found</v>
        <stp/>
        <stp>KIAH FDH2209028_00Z-GEFS</stp>
        <stp>ACCUMULATED PRECIP PER HOUR INTERPOLATED</stp>
        <tr r="M346" s="1"/>
      </tp>
      <tp t="s">
        <v>Field ACCUMULATED PRECIP PER HOUR INTERPOLATED not found</v>
        <stp/>
        <stp>KIAH FDH2209038_00Z-GEFS</stp>
        <stp>ACCUMULATED PRECIP PER HOUR INTERPOLATED</stp>
        <tr r="M370" s="1"/>
      </tp>
      <tp t="s">
        <v>Field ACCUMULATED PRECIP PER HOUR INTERPOLATED not found</v>
        <stp/>
        <stp>KIAH FDH2209018_00Z-GEFS</stp>
        <stp>ACCUMULATED PRECIP PER HOUR INTERPOLATED</stp>
        <tr r="M322" s="1"/>
      </tp>
      <tp t="s">
        <v>Field ACCUMULATED PRECIP PER HOUR INTERPOLATED not found</v>
        <stp/>
        <stp>KIAH FDH2208198_00Z-GEFS</stp>
        <stp>ACCUMULATED PRECIP PER HOUR INTERPOLATED</stp>
        <tr r="M10" s="1"/>
      </tp>
      <tp t="s">
        <v>Field ACCUMULATED PRECIP PER HOUR INTERPOLATED not found</v>
        <stp/>
        <stp>KIAH FDH2208308_00Z-GEFS</stp>
        <stp>ACCUMULATED PRECIP PER HOUR INTERPOLATED</stp>
        <tr r="M274" s="1"/>
      </tp>
      <tp t="s">
        <v>Field ACCUMULATED PRECIP PER HOUR INTERPOLATED not found</v>
        <stp/>
        <stp>KIAH FDH2208318_00Z-GEFS</stp>
        <stp>ACCUMULATED PRECIP PER HOUR INTERPOLATED</stp>
        <tr r="M298" s="1"/>
      </tp>
      <tp t="s">
        <v>Field ACCUMULATED PRECIP PER HOUR INTERPOLATED not found</v>
        <stp/>
        <stp>KIAH FDH2208268_00Z-GEFS</stp>
        <stp>ACCUMULATED PRECIP PER HOUR INTERPOLATED</stp>
        <tr r="M178" s="1"/>
      </tp>
      <tp t="s">
        <v>Field ACCUMULATED PRECIP PER HOUR INTERPOLATED not found</v>
        <stp/>
        <stp>KIAH FDH2208278_00Z-GEFS</stp>
        <stp>ACCUMULATED PRECIP PER HOUR INTERPOLATED</stp>
        <tr r="M202" s="1"/>
      </tp>
      <tp t="s">
        <v>Field ACCUMULATED PRECIP PER HOUR INTERPOLATED not found</v>
        <stp/>
        <stp>KIAH FDH2208248_00Z-GEFS</stp>
        <stp>ACCUMULATED PRECIP PER HOUR INTERPOLATED</stp>
        <tr r="M130" s="1"/>
      </tp>
      <tp t="s">
        <v>Field ACCUMULATED PRECIP PER HOUR INTERPOLATED not found</v>
        <stp/>
        <stp>KIAH FDH2208258_00Z-GEFS</stp>
        <stp>ACCUMULATED PRECIP PER HOUR INTERPOLATED</stp>
        <tr r="M154" s="1"/>
      </tp>
      <tp t="s">
        <v>Field ACCUMULATED PRECIP PER HOUR INTERPOLATED not found</v>
        <stp/>
        <stp>KIAH FDH2208228_00Z-GEFS</stp>
        <stp>ACCUMULATED PRECIP PER HOUR INTERPOLATED</stp>
        <tr r="M82" s="1"/>
      </tp>
      <tp t="s">
        <v>Field ACCUMULATED PRECIP PER HOUR INTERPOLATED not found</v>
        <stp/>
        <stp>KIAH FDH2208238_00Z-GEFS</stp>
        <stp>ACCUMULATED PRECIP PER HOUR INTERPOLATED</stp>
        <tr r="M106" s="1"/>
      </tp>
      <tp t="s">
        <v>Field ACCUMULATED PRECIP PER HOUR INTERPOLATED not found</v>
        <stp/>
        <stp>KIAH FDH2208208_00Z-GEFS</stp>
        <stp>ACCUMULATED PRECIP PER HOUR INTERPOLATED</stp>
        <tr r="M34" s="1"/>
      </tp>
      <tp t="s">
        <v>Field ACCUMULATED PRECIP PER HOUR INTERPOLATED not found</v>
        <stp/>
        <stp>KIAH FDH2208218_00Z-GEFS</stp>
        <stp>ACCUMULATED PRECIP PER HOUR INTERPOLATED</stp>
        <tr r="M58" s="1"/>
      </tp>
      <tp t="s">
        <v>Field ACCUMULATED PRECIP PER HOUR INTERPOLATED not found</v>
        <stp/>
        <stp>KIAH FDH2208288_00Z-GEFS</stp>
        <stp>ACCUMULATED PRECIP PER HOUR INTERPOLATED</stp>
        <tr r="M226" s="1"/>
      </tp>
      <tp t="s">
        <v>Field ACCUMULATED PRECIP PER HOUR INTERPOLATED not found</v>
        <stp/>
        <stp>KIAH FDH2208298_00Z-GEFS</stp>
        <stp>ACCUMULATED PRECIP PER HOUR INTERPOLATED</stp>
        <tr r="M250" s="1"/>
      </tp>
      <tp t="s">
        <v/>
        <stp/>
        <stp>KIAH FDH22090317_00Z-GEFS</stp>
        <stp>2M RELATIVE HUMIDITY</stp>
        <tr r="L379" s="1"/>
      </tp>
      <tp t="s">
        <v/>
        <stp/>
        <stp>KIAH FDH22090217_00Z-GEFS</stp>
        <stp>2M RELATIVE HUMIDITY</stp>
        <tr r="L355" s="1"/>
      </tp>
      <tp t="s">
        <v/>
        <stp/>
        <stp>KIAH FDH22090117_00Z-GEFS</stp>
        <stp>2M RELATIVE HUMIDITY</stp>
        <tr r="L331" s="1"/>
      </tp>
      <tp t="s">
        <v/>
        <stp/>
        <stp>KIAH FDH22081916_00Z-GEFS</stp>
        <stp>2M RELATIVE HUMIDITY</stp>
        <tr r="L18" s="1"/>
      </tp>
      <tp t="s">
        <v/>
        <stp/>
        <stp>KIAH FDH22082716_00Z-GEFS</stp>
        <stp>2M RELATIVE HUMIDITY</stp>
        <tr r="L210" s="1"/>
      </tp>
      <tp t="s">
        <v/>
        <stp/>
        <stp>KIAH FDH22082616_00Z-GEFS</stp>
        <stp>2M RELATIVE HUMIDITY</stp>
        <tr r="L186" s="1"/>
      </tp>
      <tp t="s">
        <v/>
        <stp/>
        <stp>KIAH FDH22082516_00Z-GEFS</stp>
        <stp>2M RELATIVE HUMIDITY</stp>
        <tr r="L162" s="1"/>
      </tp>
      <tp t="s">
        <v/>
        <stp/>
        <stp>KIAH FDH22082416_00Z-GEFS</stp>
        <stp>2M RELATIVE HUMIDITY</stp>
        <tr r="L138" s="1"/>
      </tp>
      <tp t="s">
        <v/>
        <stp/>
        <stp>KIAH FDH22082316_00Z-GEFS</stp>
        <stp>2M RELATIVE HUMIDITY</stp>
        <tr r="L114" s="1"/>
      </tp>
      <tp t="s">
        <v/>
        <stp/>
        <stp>KIAH FDH22082216_00Z-GEFS</stp>
        <stp>2M RELATIVE HUMIDITY</stp>
        <tr r="L90" s="1"/>
      </tp>
      <tp t="s">
        <v/>
        <stp/>
        <stp>KIAH FDH22082116_00Z-GEFS</stp>
        <stp>2M RELATIVE HUMIDITY</stp>
        <tr r="L66" s="1"/>
      </tp>
      <tp t="s">
        <v/>
        <stp/>
        <stp>KIAH FDH22082016_00Z-GEFS</stp>
        <stp>2M RELATIVE HUMIDITY</stp>
        <tr r="L42" s="1"/>
      </tp>
      <tp t="s">
        <v/>
        <stp/>
        <stp>KIAH FDH22082916_00Z-GEFS</stp>
        <stp>2M RELATIVE HUMIDITY</stp>
        <tr r="L258" s="1"/>
      </tp>
      <tp t="s">
        <v/>
        <stp/>
        <stp>KIAH FDH22082816_00Z-GEFS</stp>
        <stp>2M RELATIVE HUMIDITY</stp>
        <tr r="L234" s="1"/>
      </tp>
      <tp t="s">
        <v/>
        <stp/>
        <stp>KIAH FDH22083116_00Z-GEFS</stp>
        <stp>2M RELATIVE HUMIDITY</stp>
        <tr r="L306" s="1"/>
      </tp>
      <tp t="s">
        <v/>
        <stp/>
        <stp>KIAH FDH22083016_00Z-GEFS</stp>
        <stp>2M RELATIVE HUMIDITY</stp>
        <tr r="L282" s="1"/>
      </tp>
      <tp t="s">
        <v>Field ACCUMULATED PRECIP PER HOUR INTERPOLATED not found</v>
        <stp/>
        <stp>KIAH FDH2209029_00Z-GEFS</stp>
        <stp>ACCUMULATED PRECIP PER HOUR INTERPOLATED</stp>
        <tr r="M347" s="1"/>
      </tp>
      <tp t="s">
        <v>Field ACCUMULATED PRECIP PER HOUR INTERPOLATED not found</v>
        <stp/>
        <stp>KIAH FDH2209039_00Z-GEFS</stp>
        <stp>ACCUMULATED PRECIP PER HOUR INTERPOLATED</stp>
        <tr r="M371" s="1"/>
      </tp>
      <tp t="s">
        <v>Field ACCUMULATED PRECIP PER HOUR INTERPOLATED not found</v>
        <stp/>
        <stp>KIAH FDH2209019_00Z-GEFS</stp>
        <stp>ACCUMULATED PRECIP PER HOUR INTERPOLATED</stp>
        <tr r="M323" s="1"/>
      </tp>
      <tp t="s">
        <v>Field ACCUMULATED PRECIP PER HOUR INTERPOLATED not found</v>
        <stp/>
        <stp>KIAH FDH2208199_00Z-GEFS</stp>
        <stp>ACCUMULATED PRECIP PER HOUR INTERPOLATED</stp>
        <tr r="M11" s="1"/>
      </tp>
      <tp t="s">
        <v>Field ACCUMULATED PRECIP PER HOUR INTERPOLATED not found</v>
        <stp/>
        <stp>KIAH FDH2208309_00Z-GEFS</stp>
        <stp>ACCUMULATED PRECIP PER HOUR INTERPOLATED</stp>
        <tr r="M275" s="1"/>
      </tp>
      <tp t="s">
        <v>Field ACCUMULATED PRECIP PER HOUR INTERPOLATED not found</v>
        <stp/>
        <stp>KIAH FDH2208319_00Z-GEFS</stp>
        <stp>ACCUMULATED PRECIP PER HOUR INTERPOLATED</stp>
        <tr r="M299" s="1"/>
      </tp>
      <tp t="s">
        <v>Field ACCUMULATED PRECIP PER HOUR INTERPOLATED not found</v>
        <stp/>
        <stp>KIAH FDH2208269_00Z-GEFS</stp>
        <stp>ACCUMULATED PRECIP PER HOUR INTERPOLATED</stp>
        <tr r="M179" s="1"/>
      </tp>
      <tp t="s">
        <v>Field ACCUMULATED PRECIP PER HOUR INTERPOLATED not found</v>
        <stp/>
        <stp>KIAH FDH2208279_00Z-GEFS</stp>
        <stp>ACCUMULATED PRECIP PER HOUR INTERPOLATED</stp>
        <tr r="M203" s="1"/>
      </tp>
      <tp t="s">
        <v>Field ACCUMULATED PRECIP PER HOUR INTERPOLATED not found</v>
        <stp/>
        <stp>KIAH FDH2208249_00Z-GEFS</stp>
        <stp>ACCUMULATED PRECIP PER HOUR INTERPOLATED</stp>
        <tr r="M131" s="1"/>
      </tp>
      <tp t="s">
        <v>Field ACCUMULATED PRECIP PER HOUR INTERPOLATED not found</v>
        <stp/>
        <stp>KIAH FDH2208259_00Z-GEFS</stp>
        <stp>ACCUMULATED PRECIP PER HOUR INTERPOLATED</stp>
        <tr r="M155" s="1"/>
      </tp>
      <tp t="s">
        <v>Field ACCUMULATED PRECIP PER HOUR INTERPOLATED not found</v>
        <stp/>
        <stp>KIAH FDH2208229_00Z-GEFS</stp>
        <stp>ACCUMULATED PRECIP PER HOUR INTERPOLATED</stp>
        <tr r="M83" s="1"/>
      </tp>
      <tp t="s">
        <v>Field ACCUMULATED PRECIP PER HOUR INTERPOLATED not found</v>
        <stp/>
        <stp>KIAH FDH2208239_00Z-GEFS</stp>
        <stp>ACCUMULATED PRECIP PER HOUR INTERPOLATED</stp>
        <tr r="M107" s="1"/>
      </tp>
      <tp t="s">
        <v>Field ACCUMULATED PRECIP PER HOUR INTERPOLATED not found</v>
        <stp/>
        <stp>KIAH FDH2208209_00Z-GEFS</stp>
        <stp>ACCUMULATED PRECIP PER HOUR INTERPOLATED</stp>
        <tr r="M35" s="1"/>
      </tp>
      <tp t="s">
        <v>Field ACCUMULATED PRECIP PER HOUR INTERPOLATED not found</v>
        <stp/>
        <stp>KIAH FDH2208219_00Z-GEFS</stp>
        <stp>ACCUMULATED PRECIP PER HOUR INTERPOLATED</stp>
        <tr r="M59" s="1"/>
      </tp>
      <tp t="s">
        <v>Field ACCUMULATED PRECIP PER HOUR INTERPOLATED not found</v>
        <stp/>
        <stp>KIAH FDH2208289_00Z-GEFS</stp>
        <stp>ACCUMULATED PRECIP PER HOUR INTERPOLATED</stp>
        <tr r="M227" s="1"/>
      </tp>
      <tp t="s">
        <v>Field ACCUMULATED PRECIP PER HOUR INTERPOLATED not found</v>
        <stp/>
        <stp>KIAH FDH2208299_00Z-GEFS</stp>
        <stp>ACCUMULATED PRECIP PER HOUR INTERPOLATED</stp>
        <tr r="M251" s="1"/>
      </tp>
      <tp t="s">
        <v/>
        <stp/>
        <stp>KIAH FDH22090316_00Z-GEFS</stp>
        <stp>2M RELATIVE HUMIDITY</stp>
        <tr r="L378" s="1"/>
      </tp>
      <tp t="s">
        <v/>
        <stp/>
        <stp>KIAH FDH22090216_00Z-GEFS</stp>
        <stp>2M RELATIVE HUMIDITY</stp>
        <tr r="L354" s="1"/>
      </tp>
      <tp t="s">
        <v/>
        <stp/>
        <stp>KIAH FDH22090116_00Z-GEFS</stp>
        <stp>2M RELATIVE HUMIDITY</stp>
        <tr r="L330" s="1"/>
      </tp>
      <tp t="s">
        <v/>
        <stp/>
        <stp>KIAH FDH22081917_00Z-GEFS</stp>
        <stp>2M RELATIVE HUMIDITY</stp>
        <tr r="L19" s="1"/>
      </tp>
      <tp t="s">
        <v/>
        <stp/>
        <stp>KIAH FDH22082717_00Z-GEFS</stp>
        <stp>2M RELATIVE HUMIDITY</stp>
        <tr r="L211" s="1"/>
      </tp>
      <tp t="s">
        <v/>
        <stp/>
        <stp>KIAH FDH22082617_00Z-GEFS</stp>
        <stp>2M RELATIVE HUMIDITY</stp>
        <tr r="L187" s="1"/>
      </tp>
      <tp t="s">
        <v/>
        <stp/>
        <stp>KIAH FDH22082517_00Z-GEFS</stp>
        <stp>2M RELATIVE HUMIDITY</stp>
        <tr r="L163" s="1"/>
      </tp>
      <tp t="s">
        <v/>
        <stp/>
        <stp>KIAH FDH22082417_00Z-GEFS</stp>
        <stp>2M RELATIVE HUMIDITY</stp>
        <tr r="L139" s="1"/>
      </tp>
      <tp t="s">
        <v/>
        <stp/>
        <stp>KIAH FDH22082317_00Z-GEFS</stp>
        <stp>2M RELATIVE HUMIDITY</stp>
        <tr r="L115" s="1"/>
      </tp>
      <tp t="s">
        <v/>
        <stp/>
        <stp>KIAH FDH22082217_00Z-GEFS</stp>
        <stp>2M RELATIVE HUMIDITY</stp>
        <tr r="L91" s="1"/>
      </tp>
      <tp t="s">
        <v/>
        <stp/>
        <stp>KIAH FDH22082117_00Z-GEFS</stp>
        <stp>2M RELATIVE HUMIDITY</stp>
        <tr r="L67" s="1"/>
      </tp>
      <tp t="s">
        <v/>
        <stp/>
        <stp>KIAH FDH22082017_00Z-GEFS</stp>
        <stp>2M RELATIVE HUMIDITY</stp>
        <tr r="L43" s="1"/>
      </tp>
      <tp t="s">
        <v/>
        <stp/>
        <stp>KIAH FDH22082917_00Z-GEFS</stp>
        <stp>2M RELATIVE HUMIDITY</stp>
        <tr r="L259" s="1"/>
      </tp>
      <tp t="s">
        <v/>
        <stp/>
        <stp>KIAH FDH22082817_00Z-GEFS</stp>
        <stp>2M RELATIVE HUMIDITY</stp>
        <tr r="L235" s="1"/>
      </tp>
      <tp t="s">
        <v/>
        <stp/>
        <stp>KIAH FDH22083117_00Z-GEFS</stp>
        <stp>2M RELATIVE HUMIDITY</stp>
        <tr r="L307" s="1"/>
      </tp>
      <tp t="s">
        <v/>
        <stp/>
        <stp>KIAH FDH22083017_00Z-GEFS</stp>
        <stp>2M RELATIVE HUMIDITY</stp>
        <tr r="L283" s="1"/>
      </tp>
      <tp t="s">
        <v/>
        <stp/>
        <stp>KIAH FDH22090315_00Z-GEFS</stp>
        <stp>2M RELATIVE HUMIDITY</stp>
        <tr r="L377" s="1"/>
      </tp>
      <tp t="s">
        <v/>
        <stp/>
        <stp>KIAH FDH22090215_00Z-GEFS</stp>
        <stp>2M RELATIVE HUMIDITY</stp>
        <tr r="L353" s="1"/>
      </tp>
      <tp t="s">
        <v/>
        <stp/>
        <stp>KIAH FDH22090115_00Z-GEFS</stp>
        <stp>2M RELATIVE HUMIDITY</stp>
        <tr r="L329" s="1"/>
      </tp>
      <tp>
        <v>75.400000000000006</v>
        <stp/>
        <stp>KIAH FDH22081924_00Z-GEFS</stp>
        <stp>2M RELATIVE HUMIDITY</stp>
        <tr r="L26" s="1"/>
      </tp>
      <tp t="s">
        <v/>
        <stp/>
        <stp>KIAH FDH22081914_00Z-GEFS</stp>
        <stp>2M RELATIVE HUMIDITY</stp>
        <tr r="L16" s="1"/>
      </tp>
      <tp>
        <v>72.099999999999994</v>
        <stp/>
        <stp>KIAH FDH22082724_00Z-GEFS</stp>
        <stp>2M RELATIVE HUMIDITY</stp>
        <tr r="L218" s="1"/>
      </tp>
      <tp t="s">
        <v/>
        <stp/>
        <stp>KIAH FDH22082714_00Z-GEFS</stp>
        <stp>2M RELATIVE HUMIDITY</stp>
        <tr r="L208" s="1"/>
      </tp>
      <tp>
        <v>72.7</v>
        <stp/>
        <stp>KIAH FDH22082624_00Z-GEFS</stp>
        <stp>2M RELATIVE HUMIDITY</stp>
        <tr r="L194" s="1"/>
      </tp>
      <tp t="s">
        <v/>
        <stp/>
        <stp>KIAH FDH22082614_00Z-GEFS</stp>
        <stp>2M RELATIVE HUMIDITY</stp>
        <tr r="L184" s="1"/>
      </tp>
      <tp>
        <v>75.7</v>
        <stp/>
        <stp>KIAH FDH22082524_00Z-GEFS</stp>
        <stp>2M RELATIVE HUMIDITY</stp>
        <tr r="L170" s="1"/>
      </tp>
      <tp t="s">
        <v/>
        <stp/>
        <stp>KIAH FDH22082514_00Z-GEFS</stp>
        <stp>2M RELATIVE HUMIDITY</stp>
        <tr r="L160" s="1"/>
      </tp>
      <tp>
        <v>78.099999999999994</v>
        <stp/>
        <stp>KIAH FDH22082424_00Z-GEFS</stp>
        <stp>2M RELATIVE HUMIDITY</stp>
        <tr r="L146" s="1"/>
      </tp>
      <tp t="s">
        <v/>
        <stp/>
        <stp>KIAH FDH22082414_00Z-GEFS</stp>
        <stp>2M RELATIVE HUMIDITY</stp>
        <tr r="L136" s="1"/>
      </tp>
      <tp>
        <v>80.3</v>
        <stp/>
        <stp>KIAH FDH22082324_00Z-GEFS</stp>
        <stp>2M RELATIVE HUMIDITY</stp>
        <tr r="L122" s="1"/>
      </tp>
      <tp t="s">
        <v/>
        <stp/>
        <stp>KIAH FDH22082314_00Z-GEFS</stp>
        <stp>2M RELATIVE HUMIDITY</stp>
        <tr r="L112" s="1"/>
      </tp>
      <tp>
        <v>78.2</v>
        <stp/>
        <stp>KIAH FDH22082224_00Z-GEFS</stp>
        <stp>2M RELATIVE HUMIDITY</stp>
        <tr r="L98" s="1"/>
      </tp>
      <tp t="s">
        <v/>
        <stp/>
        <stp>KIAH FDH22082214_00Z-GEFS</stp>
        <stp>2M RELATIVE HUMIDITY</stp>
        <tr r="L88" s="1"/>
      </tp>
      <tp>
        <v>75.400000000000006</v>
        <stp/>
        <stp>KIAH FDH22082124_00Z-GEFS</stp>
        <stp>2M RELATIVE HUMIDITY</stp>
        <tr r="L74" s="1"/>
      </tp>
      <tp t="s">
        <v/>
        <stp/>
        <stp>KIAH FDH22082114_00Z-GEFS</stp>
        <stp>2M RELATIVE HUMIDITY</stp>
        <tr r="L64" s="1"/>
      </tp>
      <tp>
        <v>74</v>
        <stp/>
        <stp>KIAH FDH22082024_00Z-GEFS</stp>
        <stp>2M RELATIVE HUMIDITY</stp>
        <tr r="L50" s="1"/>
      </tp>
      <tp t="s">
        <v/>
        <stp/>
        <stp>KIAH FDH22082014_00Z-GEFS</stp>
        <stp>2M RELATIVE HUMIDITY</stp>
        <tr r="L40" s="1"/>
      </tp>
      <tp>
        <v>72.2</v>
        <stp/>
        <stp>KIAH FDH22082924_00Z-GEFS</stp>
        <stp>2M RELATIVE HUMIDITY</stp>
        <tr r="L266" s="1"/>
      </tp>
      <tp t="s">
        <v/>
        <stp/>
        <stp>KIAH FDH22082914_00Z-GEFS</stp>
        <stp>2M RELATIVE HUMIDITY</stp>
        <tr r="L256" s="1"/>
      </tp>
      <tp>
        <v>72.599999999999994</v>
        <stp/>
        <stp>KIAH FDH22082824_00Z-GEFS</stp>
        <stp>2M RELATIVE HUMIDITY</stp>
        <tr r="L242" s="1"/>
      </tp>
      <tp t="s">
        <v/>
        <stp/>
        <stp>KIAH FDH22082814_00Z-GEFS</stp>
        <stp>2M RELATIVE HUMIDITY</stp>
        <tr r="L232" s="1"/>
      </tp>
      <tp>
        <v>69.2</v>
        <stp/>
        <stp>KIAH FDH22083124_00Z-GEFS</stp>
        <stp>2M RELATIVE HUMIDITY</stp>
        <tr r="L314" s="1"/>
      </tp>
      <tp t="s">
        <v/>
        <stp/>
        <stp>KIAH FDH22083114_00Z-GEFS</stp>
        <stp>2M RELATIVE HUMIDITY</stp>
        <tr r="L304" s="1"/>
      </tp>
      <tp>
        <v>72.8</v>
        <stp/>
        <stp>KIAH FDH22083024_00Z-GEFS</stp>
        <stp>2M RELATIVE HUMIDITY</stp>
        <tr r="L290" s="1"/>
      </tp>
      <tp t="s">
        <v/>
        <stp/>
        <stp>KIAH FDH22083014_00Z-GEFS</stp>
        <stp>2M RELATIVE HUMIDITY</stp>
        <tr r="L280" s="1"/>
      </tp>
      <tp t="s">
        <v/>
        <stp/>
        <stp>KIAH FDH22090324_00Z-GEFS</stp>
        <stp>2M RELATIVE HUMIDITY</stp>
        <tr r="L386" s="1"/>
      </tp>
      <tp t="s">
        <v/>
        <stp/>
        <stp>KIAH FDH22090314_00Z-GEFS</stp>
        <stp>2M RELATIVE HUMIDITY</stp>
        <tr r="L376" s="1"/>
      </tp>
      <tp>
        <v>66.400000000000006</v>
        <stp/>
        <stp>KIAH FDH22090224_00Z-GEFS</stp>
        <stp>2M RELATIVE HUMIDITY</stp>
        <tr r="L362" s="1"/>
      </tp>
      <tp t="s">
        <v/>
        <stp/>
        <stp>KIAH FDH22090214_00Z-GEFS</stp>
        <stp>2M RELATIVE HUMIDITY</stp>
        <tr r="L352" s="1"/>
      </tp>
      <tp>
        <v>66.099999999999994</v>
        <stp/>
        <stp>KIAH FDH22090124_00Z-GEFS</stp>
        <stp>2M RELATIVE HUMIDITY</stp>
        <tr r="L338" s="1"/>
      </tp>
      <tp t="s">
        <v/>
        <stp/>
        <stp>KIAH FDH22090114_00Z-GEFS</stp>
        <stp>2M RELATIVE HUMIDITY</stp>
        <tr r="L328" s="1"/>
      </tp>
      <tp t="s">
        <v/>
        <stp/>
        <stp>KIAH FDH22081915_00Z-GEFS</stp>
        <stp>2M RELATIVE HUMIDITY</stp>
        <tr r="L17" s="1"/>
      </tp>
      <tp t="s">
        <v/>
        <stp/>
        <stp>KIAH FDH22082715_00Z-GEFS</stp>
        <stp>2M RELATIVE HUMIDITY</stp>
        <tr r="L209" s="1"/>
      </tp>
      <tp t="s">
        <v/>
        <stp/>
        <stp>KIAH FDH22082615_00Z-GEFS</stp>
        <stp>2M RELATIVE HUMIDITY</stp>
        <tr r="L185" s="1"/>
      </tp>
      <tp t="s">
        <v/>
        <stp/>
        <stp>KIAH FDH22082515_00Z-GEFS</stp>
        <stp>2M RELATIVE HUMIDITY</stp>
        <tr r="L161" s="1"/>
      </tp>
      <tp t="s">
        <v/>
        <stp/>
        <stp>KIAH FDH22082415_00Z-GEFS</stp>
        <stp>2M RELATIVE HUMIDITY</stp>
        <tr r="L137" s="1"/>
      </tp>
      <tp t="s">
        <v/>
        <stp/>
        <stp>KIAH FDH22082315_00Z-GEFS</stp>
        <stp>2M RELATIVE HUMIDITY</stp>
        <tr r="L113" s="1"/>
      </tp>
      <tp t="s">
        <v/>
        <stp/>
        <stp>KIAH FDH22082215_00Z-GEFS</stp>
        <stp>2M RELATIVE HUMIDITY</stp>
        <tr r="L89" s="1"/>
      </tp>
      <tp t="s">
        <v/>
        <stp/>
        <stp>KIAH FDH22082115_00Z-GEFS</stp>
        <stp>2M RELATIVE HUMIDITY</stp>
        <tr r="L65" s="1"/>
      </tp>
      <tp t="s">
        <v/>
        <stp/>
        <stp>KIAH FDH22082015_00Z-GEFS</stp>
        <stp>2M RELATIVE HUMIDITY</stp>
        <tr r="L41" s="1"/>
      </tp>
      <tp t="s">
        <v/>
        <stp/>
        <stp>KIAH FDH22082915_00Z-GEFS</stp>
        <stp>2M RELATIVE HUMIDITY</stp>
        <tr r="L257" s="1"/>
      </tp>
      <tp t="s">
        <v/>
        <stp/>
        <stp>KIAH FDH22082815_00Z-GEFS</stp>
        <stp>2M RELATIVE HUMIDITY</stp>
        <tr r="L233" s="1"/>
      </tp>
      <tp t="s">
        <v/>
        <stp/>
        <stp>KIAH FDH22083115_00Z-GEFS</stp>
        <stp>2M RELATIVE HUMIDITY</stp>
        <tr r="L305" s="1"/>
      </tp>
      <tp t="s">
        <v/>
        <stp/>
        <stp>KIAH FDH22083015_00Z-GEFS</stp>
        <stp>2M RELATIVE HUMIDITY</stp>
        <tr r="L281" s="1"/>
      </tp>
      <tp t="s">
        <v/>
        <stp/>
        <stp>KIAH FDH22090323_00Z-GEFS</stp>
        <stp>2M RELATIVE HUMIDITY</stp>
        <tr r="L385" s="1"/>
      </tp>
      <tp t="s">
        <v/>
        <stp/>
        <stp>KIAH FDH22090313_00Z-GEFS</stp>
        <stp>2M RELATIVE HUMIDITY</stp>
        <tr r="L375" s="1"/>
      </tp>
      <tp>
        <v>63.8</v>
        <stp/>
        <stp>KIAH FDH22090223_00Z-GEFS</stp>
        <stp>2M RELATIVE HUMIDITY</stp>
        <tr r="L361" s="1"/>
      </tp>
      <tp t="s">
        <v/>
        <stp/>
        <stp>KIAH FDH22090213_00Z-GEFS</stp>
        <stp>2M RELATIVE HUMIDITY</stp>
        <tr r="L351" s="1"/>
      </tp>
      <tp t="s">
        <v/>
        <stp/>
        <stp>KIAH FDH22090123_00Z-GEFS</stp>
        <stp>2M RELATIVE HUMIDITY</stp>
        <tr r="L337" s="1"/>
      </tp>
      <tp t="s">
        <v/>
        <stp/>
        <stp>KIAH FDH22090113_00Z-GEFS</stp>
        <stp>2M RELATIVE HUMIDITY</stp>
        <tr r="L327" s="1"/>
      </tp>
      <tp t="s">
        <v/>
        <stp/>
        <stp>KIAH FDH22081922_00Z-GEFS</stp>
        <stp>2M RELATIVE HUMIDITY</stp>
        <tr r="L24" s="1"/>
      </tp>
      <tp t="s">
        <v/>
        <stp/>
        <stp>KIAH FDH22081912_00Z-GEFS</stp>
        <stp>2M RELATIVE HUMIDITY</stp>
        <tr r="L14" s="1"/>
      </tp>
      <tp t="s">
        <v/>
        <stp/>
        <stp>KIAH FDH22082722_00Z-GEFS</stp>
        <stp>2M RELATIVE HUMIDITY</stp>
        <tr r="L216" s="1"/>
      </tp>
      <tp t="s">
        <v/>
        <stp/>
        <stp>KIAH FDH22082712_00Z-GEFS</stp>
        <stp>2M RELATIVE HUMIDITY</stp>
        <tr r="L206" s="1"/>
      </tp>
      <tp t="s">
        <v/>
        <stp/>
        <stp>KIAH FDH22082622_00Z-GEFS</stp>
        <stp>2M RELATIVE HUMIDITY</stp>
        <tr r="L192" s="1"/>
      </tp>
      <tp t="s">
        <v/>
        <stp/>
        <stp>KIAH FDH22082612_00Z-GEFS</stp>
        <stp>2M RELATIVE HUMIDITY</stp>
        <tr r="L182" s="1"/>
      </tp>
      <tp t="s">
        <v/>
        <stp/>
        <stp>KIAH FDH22082522_00Z-GEFS</stp>
        <stp>2M RELATIVE HUMIDITY</stp>
        <tr r="L168" s="1"/>
      </tp>
      <tp t="s">
        <v/>
        <stp/>
        <stp>KIAH FDH22082512_00Z-GEFS</stp>
        <stp>2M RELATIVE HUMIDITY</stp>
        <tr r="L158" s="1"/>
      </tp>
      <tp t="s">
        <v/>
        <stp/>
        <stp>KIAH FDH22082422_00Z-GEFS</stp>
        <stp>2M RELATIVE HUMIDITY</stp>
        <tr r="L144" s="1"/>
      </tp>
      <tp t="s">
        <v/>
        <stp/>
        <stp>KIAH FDH22082412_00Z-GEFS</stp>
        <stp>2M RELATIVE HUMIDITY</stp>
        <tr r="L134" s="1"/>
      </tp>
      <tp t="s">
        <v/>
        <stp/>
        <stp>KIAH FDH22082322_00Z-GEFS</stp>
        <stp>2M RELATIVE HUMIDITY</stp>
        <tr r="L120" s="1"/>
      </tp>
      <tp t="s">
        <v/>
        <stp/>
        <stp>KIAH FDH22082312_00Z-GEFS</stp>
        <stp>2M RELATIVE HUMIDITY</stp>
        <tr r="L110" s="1"/>
      </tp>
      <tp t="s">
        <v/>
        <stp/>
        <stp>KIAH FDH22082222_00Z-GEFS</stp>
        <stp>2M RELATIVE HUMIDITY</stp>
        <tr r="L96" s="1"/>
      </tp>
      <tp t="s">
        <v/>
        <stp/>
        <stp>KIAH FDH22082212_00Z-GEFS</stp>
        <stp>2M RELATIVE HUMIDITY</stp>
        <tr r="L86" s="1"/>
      </tp>
      <tp t="s">
        <v/>
        <stp/>
        <stp>KIAH FDH22082122_00Z-GEFS</stp>
        <stp>2M RELATIVE HUMIDITY</stp>
        <tr r="L72" s="1"/>
      </tp>
      <tp t="s">
        <v/>
        <stp/>
        <stp>KIAH FDH22082112_00Z-GEFS</stp>
        <stp>2M RELATIVE HUMIDITY</stp>
        <tr r="L62" s="1"/>
      </tp>
      <tp t="s">
        <v/>
        <stp/>
        <stp>KIAH FDH22082022_00Z-GEFS</stp>
        <stp>2M RELATIVE HUMIDITY</stp>
        <tr r="L48" s="1"/>
      </tp>
      <tp t="s">
        <v/>
        <stp/>
        <stp>KIAH FDH22082012_00Z-GEFS</stp>
        <stp>2M RELATIVE HUMIDITY</stp>
        <tr r="L38" s="1"/>
      </tp>
      <tp t="s">
        <v/>
        <stp/>
        <stp>KIAH FDH22082922_00Z-GEFS</stp>
        <stp>2M RELATIVE HUMIDITY</stp>
        <tr r="L264" s="1"/>
      </tp>
      <tp t="s">
        <v/>
        <stp/>
        <stp>KIAH FDH22082912_00Z-GEFS</stp>
        <stp>2M RELATIVE HUMIDITY</stp>
        <tr r="L254" s="1"/>
      </tp>
      <tp t="s">
        <v/>
        <stp/>
        <stp>KIAH FDH22082822_00Z-GEFS</stp>
        <stp>2M RELATIVE HUMIDITY</stp>
        <tr r="L240" s="1"/>
      </tp>
      <tp t="s">
        <v/>
        <stp/>
        <stp>KIAH FDH22082812_00Z-GEFS</stp>
        <stp>2M RELATIVE HUMIDITY</stp>
        <tr r="L230" s="1"/>
      </tp>
      <tp t="s">
        <v/>
        <stp/>
        <stp>KIAH FDH22083122_00Z-GEFS</stp>
        <stp>2M RELATIVE HUMIDITY</stp>
        <tr r="L312" s="1"/>
      </tp>
      <tp t="s">
        <v/>
        <stp/>
        <stp>KIAH FDH22083112_00Z-GEFS</stp>
        <stp>2M RELATIVE HUMIDITY</stp>
        <tr r="L302" s="1"/>
      </tp>
      <tp t="s">
        <v/>
        <stp/>
        <stp>KIAH FDH22083022_00Z-GEFS</stp>
        <stp>2M RELATIVE HUMIDITY</stp>
        <tr r="L288" s="1"/>
      </tp>
      <tp t="s">
        <v/>
        <stp/>
        <stp>KIAH FDH22083012_00Z-GEFS</stp>
        <stp>2M RELATIVE HUMIDITY</stp>
        <tr r="L278" s="1"/>
      </tp>
      <tp t="s">
        <v/>
        <stp/>
        <stp>KIAH FDH22090322_00Z-GEFS</stp>
        <stp>2M RELATIVE HUMIDITY</stp>
        <tr r="L384" s="1"/>
      </tp>
      <tp t="s">
        <v/>
        <stp/>
        <stp>KIAH FDH22090312_00Z-GEFS</stp>
        <stp>2M RELATIVE HUMIDITY</stp>
        <tr r="L374" s="1"/>
      </tp>
      <tp t="s">
        <v/>
        <stp/>
        <stp>KIAH FDH22090222_00Z-GEFS</stp>
        <stp>2M RELATIVE HUMIDITY</stp>
        <tr r="L360" s="1"/>
      </tp>
      <tp t="s">
        <v/>
        <stp/>
        <stp>KIAH FDH22090212_00Z-GEFS</stp>
        <stp>2M RELATIVE HUMIDITY</stp>
        <tr r="L350" s="1"/>
      </tp>
      <tp t="s">
        <v/>
        <stp/>
        <stp>KIAH FDH22090122_00Z-GEFS</stp>
        <stp>2M RELATIVE HUMIDITY</stp>
        <tr r="L336" s="1"/>
      </tp>
      <tp t="s">
        <v/>
        <stp/>
        <stp>KIAH FDH22090112_00Z-GEFS</stp>
        <stp>2M RELATIVE HUMIDITY</stp>
        <tr r="L326" s="1"/>
      </tp>
      <tp t="s">
        <v/>
        <stp/>
        <stp>KIAH FDH22081923_00Z-GEFS</stp>
        <stp>2M RELATIVE HUMIDITY</stp>
        <tr r="L25" s="1"/>
      </tp>
      <tp t="s">
        <v/>
        <stp/>
        <stp>KIAH FDH22081913_00Z-GEFS</stp>
        <stp>2M RELATIVE HUMIDITY</stp>
        <tr r="L15" s="1"/>
      </tp>
      <tp>
        <v>69.5</v>
        <stp/>
        <stp>KIAH FDH22082723_00Z-GEFS</stp>
        <stp>2M RELATIVE HUMIDITY</stp>
        <tr r="L217" s="1"/>
      </tp>
      <tp t="s">
        <v/>
        <stp/>
        <stp>KIAH FDH22082713_00Z-GEFS</stp>
        <stp>2M RELATIVE HUMIDITY</stp>
        <tr r="L207" s="1"/>
      </tp>
      <tp>
        <v>70.2</v>
        <stp/>
        <stp>KIAH FDH22082623_00Z-GEFS</stp>
        <stp>2M RELATIVE HUMIDITY</stp>
        <tr r="L193" s="1"/>
      </tp>
      <tp t="s">
        <v/>
        <stp/>
        <stp>KIAH FDH22082613_00Z-GEFS</stp>
        <stp>2M RELATIVE HUMIDITY</stp>
        <tr r="L183" s="1"/>
      </tp>
      <tp>
        <v>74.099999999999994</v>
        <stp/>
        <stp>KIAH FDH22082523_00Z-GEFS</stp>
        <stp>2M RELATIVE HUMIDITY</stp>
        <tr r="L169" s="1"/>
      </tp>
      <tp t="s">
        <v/>
        <stp/>
        <stp>KIAH FDH22082513_00Z-GEFS</stp>
        <stp>2M RELATIVE HUMIDITY</stp>
        <tr r="L159" s="1"/>
      </tp>
      <tp>
        <v>77</v>
        <stp/>
        <stp>KIAH FDH22082423_00Z-GEFS</stp>
        <stp>2M RELATIVE HUMIDITY</stp>
        <tr r="L145" s="1"/>
      </tp>
      <tp t="s">
        <v/>
        <stp/>
        <stp>KIAH FDH22082413_00Z-GEFS</stp>
        <stp>2M RELATIVE HUMIDITY</stp>
        <tr r="L135" s="1"/>
      </tp>
      <tp>
        <v>79.3</v>
        <stp/>
        <stp>KIAH FDH22082323_00Z-GEFS</stp>
        <stp>2M RELATIVE HUMIDITY</stp>
        <tr r="L121" s="1"/>
      </tp>
      <tp t="s">
        <v/>
        <stp/>
        <stp>KIAH FDH22082313_00Z-GEFS</stp>
        <stp>2M RELATIVE HUMIDITY</stp>
        <tr r="L111" s="1"/>
      </tp>
      <tp>
        <v>76.8</v>
        <stp/>
        <stp>KIAH FDH22082223_00Z-GEFS</stp>
        <stp>2M RELATIVE HUMIDITY</stp>
        <tr r="L97" s="1"/>
      </tp>
      <tp t="s">
        <v/>
        <stp/>
        <stp>KIAH FDH22082213_00Z-GEFS</stp>
        <stp>2M RELATIVE HUMIDITY</stp>
        <tr r="L87" s="1"/>
      </tp>
      <tp t="s">
        <v/>
        <stp/>
        <stp>KIAH FDH22082123_00Z-GEFS</stp>
        <stp>2M RELATIVE HUMIDITY</stp>
        <tr r="L73" s="1"/>
      </tp>
      <tp t="s">
        <v/>
        <stp/>
        <stp>KIAH FDH22082113_00Z-GEFS</stp>
        <stp>2M RELATIVE HUMIDITY</stp>
        <tr r="L63" s="1"/>
      </tp>
      <tp>
        <v>72.400000000000006</v>
        <stp/>
        <stp>KIAH FDH22082023_00Z-GEFS</stp>
        <stp>2M RELATIVE HUMIDITY</stp>
        <tr r="L49" s="1"/>
      </tp>
      <tp t="s">
        <v/>
        <stp/>
        <stp>KIAH FDH22082013_00Z-GEFS</stp>
        <stp>2M RELATIVE HUMIDITY</stp>
        <tr r="L39" s="1"/>
      </tp>
      <tp>
        <v>69.7</v>
        <stp/>
        <stp>KIAH FDH22082923_00Z-GEFS</stp>
        <stp>2M RELATIVE HUMIDITY</stp>
        <tr r="L265" s="1"/>
      </tp>
      <tp t="s">
        <v/>
        <stp/>
        <stp>KIAH FDH22082913_00Z-GEFS</stp>
        <stp>2M RELATIVE HUMIDITY</stp>
        <tr r="L255" s="1"/>
      </tp>
      <tp t="s">
        <v/>
        <stp/>
        <stp>KIAH FDH22082823_00Z-GEFS</stp>
        <stp>2M RELATIVE HUMIDITY</stp>
        <tr r="L241" s="1"/>
      </tp>
      <tp t="s">
        <v/>
        <stp/>
        <stp>KIAH FDH22082813_00Z-GEFS</stp>
        <stp>2M RELATIVE HUMIDITY</stp>
        <tr r="L231" s="1"/>
      </tp>
      <tp t="s">
        <v/>
        <stp/>
        <stp>KIAH FDH22083123_00Z-GEFS</stp>
        <stp>2M RELATIVE HUMIDITY</stp>
        <tr r="L313" s="1"/>
      </tp>
      <tp t="s">
        <v/>
        <stp/>
        <stp>KIAH FDH22083113_00Z-GEFS</stp>
        <stp>2M RELATIVE HUMIDITY</stp>
        <tr r="L303" s="1"/>
      </tp>
      <tp t="s">
        <v/>
        <stp/>
        <stp>KIAH FDH22083023_00Z-GEFS</stp>
        <stp>2M RELATIVE HUMIDITY</stp>
        <tr r="L289" s="1"/>
      </tp>
      <tp t="s">
        <v/>
        <stp/>
        <stp>KIAH FDH22083013_00Z-GEFS</stp>
        <stp>2M RELATIVE HUMIDITY</stp>
        <tr r="L279" s="1"/>
      </tp>
      <tp t="s">
        <v/>
        <stp/>
        <stp>KIAH FDH22090321_00Z-GEFS</stp>
        <stp>2M RELATIVE HUMIDITY</stp>
        <tr r="L383" s="1"/>
      </tp>
      <tp t="s">
        <v/>
        <stp/>
        <stp>KIAH FDH22090311_00Z-GEFS</stp>
        <stp>2M RELATIVE HUMIDITY</stp>
        <tr r="L373" s="1"/>
      </tp>
      <tp>
        <v>58.7</v>
        <stp/>
        <stp>KIAH FDH22090221_00Z-GEFS</stp>
        <stp>2M RELATIVE HUMIDITY</stp>
        <tr r="L359" s="1"/>
      </tp>
      <tp t="s">
        <v/>
        <stp/>
        <stp>KIAH FDH22090211_00Z-GEFS</stp>
        <stp>2M RELATIVE HUMIDITY</stp>
        <tr r="L349" s="1"/>
      </tp>
      <tp>
        <v>58.3</v>
        <stp/>
        <stp>KIAH FDH22090121_00Z-GEFS</stp>
        <stp>2M RELATIVE HUMIDITY</stp>
        <tr r="L335" s="1"/>
      </tp>
      <tp t="s">
        <v/>
        <stp/>
        <stp>KIAH FDH22090111_00Z-GEFS</stp>
        <stp>2M RELATIVE HUMIDITY</stp>
        <tr r="L325" s="1"/>
      </tp>
      <tp>
        <v>65.2</v>
        <stp/>
        <stp>KIAH FDH22081920_00Z-GEFS</stp>
        <stp>2M RELATIVE HUMIDITY</stp>
        <tr r="L22" s="1"/>
      </tp>
      <tp t="s">
        <v/>
        <stp/>
        <stp>KIAH FDH22081910_00Z-GEFS</stp>
        <stp>2M RELATIVE HUMIDITY</stp>
        <tr r="L12" s="1"/>
      </tp>
      <tp>
        <v>61.9</v>
        <stp/>
        <stp>KIAH FDH22082720_00Z-GEFS</stp>
        <stp>2M RELATIVE HUMIDITY</stp>
        <tr r="L214" s="1"/>
      </tp>
      <tp t="s">
        <v/>
        <stp/>
        <stp>KIAH FDH22082710_00Z-GEFS</stp>
        <stp>2M RELATIVE HUMIDITY</stp>
        <tr r="L204" s="1"/>
      </tp>
      <tp>
        <v>62.7</v>
        <stp/>
        <stp>KIAH FDH22082620_00Z-GEFS</stp>
        <stp>2M RELATIVE HUMIDITY</stp>
        <tr r="L190" s="1"/>
      </tp>
      <tp t="s">
        <v/>
        <stp/>
        <stp>KIAH FDH22082610_00Z-GEFS</stp>
        <stp>2M RELATIVE HUMIDITY</stp>
        <tr r="L180" s="1"/>
      </tp>
      <tp>
        <v>66.900000000000006</v>
        <stp/>
        <stp>KIAH FDH22082520_00Z-GEFS</stp>
        <stp>2M RELATIVE HUMIDITY</stp>
        <tr r="L166" s="1"/>
      </tp>
      <tp t="s">
        <v/>
        <stp/>
        <stp>KIAH FDH22082510_00Z-GEFS</stp>
        <stp>2M RELATIVE HUMIDITY</stp>
        <tr r="L156" s="1"/>
      </tp>
      <tp>
        <v>71.7</v>
        <stp/>
        <stp>KIAH FDH22082420_00Z-GEFS</stp>
        <stp>2M RELATIVE HUMIDITY</stp>
        <tr r="L142" s="1"/>
      </tp>
      <tp t="s">
        <v/>
        <stp/>
        <stp>KIAH FDH22082410_00Z-GEFS</stp>
        <stp>2M RELATIVE HUMIDITY</stp>
        <tr r="L132" s="1"/>
      </tp>
      <tp>
        <v>74.7</v>
        <stp/>
        <stp>KIAH FDH22082320_00Z-GEFS</stp>
        <stp>2M RELATIVE HUMIDITY</stp>
        <tr r="L118" s="1"/>
      </tp>
      <tp t="s">
        <v/>
        <stp/>
        <stp>KIAH FDH22082310_00Z-GEFS</stp>
        <stp>2M RELATIVE HUMIDITY</stp>
        <tr r="L108" s="1"/>
      </tp>
      <tp>
        <v>70.099999999999994</v>
        <stp/>
        <stp>KIAH FDH22082220_00Z-GEFS</stp>
        <stp>2M RELATIVE HUMIDITY</stp>
        <tr r="L94" s="1"/>
      </tp>
      <tp t="s">
        <v/>
        <stp/>
        <stp>KIAH FDH22082210_00Z-GEFS</stp>
        <stp>2M RELATIVE HUMIDITY</stp>
        <tr r="L84" s="1"/>
      </tp>
      <tp>
        <v>63.2</v>
        <stp/>
        <stp>KIAH FDH22082120_00Z-GEFS</stp>
        <stp>2M RELATIVE HUMIDITY</stp>
        <tr r="L70" s="1"/>
      </tp>
      <tp t="s">
        <v/>
        <stp/>
        <stp>KIAH FDH22082110_00Z-GEFS</stp>
        <stp>2M RELATIVE HUMIDITY</stp>
        <tr r="L60" s="1"/>
      </tp>
      <tp>
        <v>63.4</v>
        <stp/>
        <stp>KIAH FDH22082020_00Z-GEFS</stp>
        <stp>2M RELATIVE HUMIDITY</stp>
        <tr r="L46" s="1"/>
      </tp>
      <tp t="s">
        <v/>
        <stp/>
        <stp>KIAH FDH22082010_00Z-GEFS</stp>
        <stp>2M RELATIVE HUMIDITY</stp>
        <tr r="L36" s="1"/>
      </tp>
      <tp>
        <v>62.4</v>
        <stp/>
        <stp>KIAH FDH22082920_00Z-GEFS</stp>
        <stp>2M RELATIVE HUMIDITY</stp>
        <tr r="L262" s="1"/>
      </tp>
      <tp t="s">
        <v/>
        <stp/>
        <stp>KIAH FDH22082910_00Z-GEFS</stp>
        <stp>2M RELATIVE HUMIDITY</stp>
        <tr r="L252" s="1"/>
      </tp>
      <tp>
        <v>62.6</v>
        <stp/>
        <stp>KIAH FDH22082820_00Z-GEFS</stp>
        <stp>2M RELATIVE HUMIDITY</stp>
        <tr r="L238" s="1"/>
      </tp>
      <tp t="s">
        <v/>
        <stp/>
        <stp>KIAH FDH22082810_00Z-GEFS</stp>
        <stp>2M RELATIVE HUMIDITY</stp>
        <tr r="L228" s="1"/>
      </tp>
      <tp>
        <v>58.3</v>
        <stp/>
        <stp>KIAH FDH22083120_00Z-GEFS</stp>
        <stp>2M RELATIVE HUMIDITY</stp>
        <tr r="L310" s="1"/>
      </tp>
      <tp t="s">
        <v/>
        <stp/>
        <stp>KIAH FDH22083110_00Z-GEFS</stp>
        <stp>2M RELATIVE HUMIDITY</stp>
        <tr r="L300" s="1"/>
      </tp>
      <tp>
        <v>62.4</v>
        <stp/>
        <stp>KIAH FDH22083020_00Z-GEFS</stp>
        <stp>2M RELATIVE HUMIDITY</stp>
        <tr r="L286" s="1"/>
      </tp>
      <tp t="s">
        <v/>
        <stp/>
        <stp>KIAH FDH22083010_00Z-GEFS</stp>
        <stp>2M RELATIVE HUMIDITY</stp>
        <tr r="L276" s="1"/>
      </tp>
      <tp t="s">
        <v/>
        <stp/>
        <stp>KIAH FDH22090320_00Z-GEFS</stp>
        <stp>2M RELATIVE HUMIDITY</stp>
        <tr r="L382" s="1"/>
      </tp>
      <tp t="s">
        <v/>
        <stp/>
        <stp>KIAH FDH22090310_00Z-GEFS</stp>
        <stp>2M RELATIVE HUMIDITY</stp>
        <tr r="L372" s="1"/>
      </tp>
      <tp>
        <v>56.1</v>
        <stp/>
        <stp>KIAH FDH22090220_00Z-GEFS</stp>
        <stp>2M RELATIVE HUMIDITY</stp>
        <tr r="L358" s="1"/>
      </tp>
      <tp t="s">
        <v/>
        <stp/>
        <stp>KIAH FDH22090210_00Z-GEFS</stp>
        <stp>2M RELATIVE HUMIDITY</stp>
        <tr r="L348" s="1"/>
      </tp>
      <tp>
        <v>55.7</v>
        <stp/>
        <stp>KIAH FDH22090120_00Z-GEFS</stp>
        <stp>2M RELATIVE HUMIDITY</stp>
        <tr r="L334" s="1"/>
      </tp>
      <tp t="s">
        <v/>
        <stp/>
        <stp>KIAH FDH22090110_00Z-GEFS</stp>
        <stp>2M RELATIVE HUMIDITY</stp>
        <tr r="L324" s="1"/>
      </tp>
      <tp>
        <v>68.599999999999994</v>
        <stp/>
        <stp>KIAH FDH22081921_00Z-GEFS</stp>
        <stp>2M RELATIVE HUMIDITY</stp>
        <tr r="L23" s="1"/>
      </tp>
      <tp t="s">
        <v/>
        <stp/>
        <stp>KIAH FDH22081911_00Z-GEFS</stp>
        <stp>2M RELATIVE HUMIDITY</stp>
        <tr r="L13" s="1"/>
      </tp>
      <tp>
        <v>64.400000000000006</v>
        <stp/>
        <stp>KIAH FDH22082721_00Z-GEFS</stp>
        <stp>2M RELATIVE HUMIDITY</stp>
        <tr r="L215" s="1"/>
      </tp>
      <tp t="s">
        <v/>
        <stp/>
        <stp>KIAH FDH22082711_00Z-GEFS</stp>
        <stp>2M RELATIVE HUMIDITY</stp>
        <tr r="L205" s="1"/>
      </tp>
      <tp>
        <v>65.2</v>
        <stp/>
        <stp>KIAH FDH22082621_00Z-GEFS</stp>
        <stp>2M RELATIVE HUMIDITY</stp>
        <tr r="L191" s="1"/>
      </tp>
      <tp t="s">
        <v/>
        <stp/>
        <stp>KIAH FDH22082611_00Z-GEFS</stp>
        <stp>2M RELATIVE HUMIDITY</stp>
        <tr r="L181" s="1"/>
      </tp>
      <tp>
        <v>69.7</v>
        <stp/>
        <stp>KIAH FDH22082521_00Z-GEFS</stp>
        <stp>2M RELATIVE HUMIDITY</stp>
        <tr r="L167" s="1"/>
      </tp>
      <tp t="s">
        <v/>
        <stp/>
        <stp>KIAH FDH22082511_00Z-GEFS</stp>
        <stp>2M RELATIVE HUMIDITY</stp>
        <tr r="L157" s="1"/>
      </tp>
      <tp>
        <v>73.8</v>
        <stp/>
        <stp>KIAH FDH22082421_00Z-GEFS</stp>
        <stp>2M RELATIVE HUMIDITY</stp>
        <tr r="L143" s="1"/>
      </tp>
      <tp t="s">
        <v/>
        <stp/>
        <stp>KIAH FDH22082411_00Z-GEFS</stp>
        <stp>2M RELATIVE HUMIDITY</stp>
        <tr r="L133" s="1"/>
      </tp>
      <tp>
        <v>76.5</v>
        <stp/>
        <stp>KIAH FDH22082321_00Z-GEFS</stp>
        <stp>2M RELATIVE HUMIDITY</stp>
        <tr r="L119" s="1"/>
      </tp>
      <tp t="s">
        <v/>
        <stp/>
        <stp>KIAH FDH22082311_00Z-GEFS</stp>
        <stp>2M RELATIVE HUMIDITY</stp>
        <tr r="L109" s="1"/>
      </tp>
      <tp>
        <v>72.8</v>
        <stp/>
        <stp>KIAH FDH22082221_00Z-GEFS</stp>
        <stp>2M RELATIVE HUMIDITY</stp>
        <tr r="L95" s="1"/>
      </tp>
      <tp t="s">
        <v/>
        <stp/>
        <stp>KIAH FDH22082211_00Z-GEFS</stp>
        <stp>2M RELATIVE HUMIDITY</stp>
        <tr r="L85" s="1"/>
      </tp>
      <tp>
        <v>67.099999999999994</v>
        <stp/>
        <stp>KIAH FDH22082121_00Z-GEFS</stp>
        <stp>2M RELATIVE HUMIDITY</stp>
        <tr r="L71" s="1"/>
      </tp>
      <tp t="s">
        <v/>
        <stp/>
        <stp>KIAH FDH22082111_00Z-GEFS</stp>
        <stp>2M RELATIVE HUMIDITY</stp>
        <tr r="L61" s="1"/>
      </tp>
      <tp>
        <v>67.099999999999994</v>
        <stp/>
        <stp>KIAH FDH22082021_00Z-GEFS</stp>
        <stp>2M RELATIVE HUMIDITY</stp>
        <tr r="L47" s="1"/>
      </tp>
      <tp t="s">
        <v/>
        <stp/>
        <stp>KIAH FDH22082011_00Z-GEFS</stp>
        <stp>2M RELATIVE HUMIDITY</stp>
        <tr r="L37" s="1"/>
      </tp>
      <tp>
        <v>64.900000000000006</v>
        <stp/>
        <stp>KIAH FDH22082921_00Z-GEFS</stp>
        <stp>2M RELATIVE HUMIDITY</stp>
        <tr r="L263" s="1"/>
      </tp>
      <tp t="s">
        <v/>
        <stp/>
        <stp>KIAH FDH22082911_00Z-GEFS</stp>
        <stp>2M RELATIVE HUMIDITY</stp>
        <tr r="L253" s="1"/>
      </tp>
      <tp>
        <v>65.099999999999994</v>
        <stp/>
        <stp>KIAH FDH22082821_00Z-GEFS</stp>
        <stp>2M RELATIVE HUMIDITY</stp>
        <tr r="L239" s="1"/>
      </tp>
      <tp t="s">
        <v/>
        <stp/>
        <stp>KIAH FDH22082811_00Z-GEFS</stp>
        <stp>2M RELATIVE HUMIDITY</stp>
        <tr r="L229" s="1"/>
      </tp>
      <tp>
        <v>61</v>
        <stp/>
        <stp>KIAH FDH22083121_00Z-GEFS</stp>
        <stp>2M RELATIVE HUMIDITY</stp>
        <tr r="L311" s="1"/>
      </tp>
      <tp t="s">
        <v/>
        <stp/>
        <stp>KIAH FDH22083111_00Z-GEFS</stp>
        <stp>2M RELATIVE HUMIDITY</stp>
        <tr r="L301" s="1"/>
      </tp>
      <tp>
        <v>65</v>
        <stp/>
        <stp>KIAH FDH22083021_00Z-GEFS</stp>
        <stp>2M RELATIVE HUMIDITY</stp>
        <tr r="L287" s="1"/>
      </tp>
      <tp t="s">
        <v/>
        <stp/>
        <stp>KIAH FDH22083011_00Z-GEFS</stp>
        <stp>2M RELATIVE HUMIDITY</stp>
        <tr r="L277" s="1"/>
      </tp>
      <tp>
        <v>0</v>
        <stp/>
        <stp>KIAH FDH22082824_00Z-GEFS</stp>
        <stp>SNOW DEPTH</stp>
        <tr r="N242" s="1"/>
      </tp>
      <tp t="s">
        <v/>
        <stp/>
        <stp>KIAH FDH22082823_00Z-GEFS</stp>
        <stp>SNOW DEPTH</stp>
        <tr r="N241" s="1"/>
      </tp>
      <tp t="s">
        <v/>
        <stp/>
        <stp>KIAH FDH22082822_00Z-GEFS</stp>
        <stp>SNOW DEPTH</stp>
        <tr r="N240" s="1"/>
      </tp>
      <tp>
        <v>0</v>
        <stp/>
        <stp>KIAH FDH22082821_00Z-GEFS</stp>
        <stp>SNOW DEPTH</stp>
        <tr r="N239" s="1"/>
      </tp>
      <tp>
        <v>0</v>
        <stp/>
        <stp>KIAH FDH22082820_00Z-GEFS</stp>
        <stp>SNOW DEPTH</stp>
        <tr r="N238" s="1"/>
      </tp>
      <tp t="s">
        <v/>
        <stp/>
        <stp>KIAH FDH22082817_00Z-GEFS</stp>
        <stp>SNOW DEPTH</stp>
        <tr r="N235" s="1"/>
      </tp>
      <tp t="s">
        <v/>
        <stp/>
        <stp>KIAH FDH22082816_00Z-GEFS</stp>
        <stp>SNOW DEPTH</stp>
        <tr r="N234" s="1"/>
      </tp>
      <tp t="s">
        <v/>
        <stp/>
        <stp>KIAH FDH22082815_00Z-GEFS</stp>
        <stp>SNOW DEPTH</stp>
        <tr r="N233" s="1"/>
      </tp>
      <tp t="s">
        <v/>
        <stp/>
        <stp>KIAH FDH22082814_00Z-GEFS</stp>
        <stp>SNOW DEPTH</stp>
        <tr r="N232" s="1"/>
      </tp>
      <tp t="s">
        <v/>
        <stp/>
        <stp>KIAH FDH22082813_00Z-GEFS</stp>
        <stp>SNOW DEPTH</stp>
        <tr r="N231" s="1"/>
      </tp>
      <tp t="s">
        <v/>
        <stp/>
        <stp>KIAH FDH22082812_00Z-GEFS</stp>
        <stp>SNOW DEPTH</stp>
        <tr r="N230" s="1"/>
      </tp>
      <tp t="s">
        <v/>
        <stp/>
        <stp>KIAH FDH22082811_00Z-GEFS</stp>
        <stp>SNOW DEPTH</stp>
        <tr r="N229" s="1"/>
      </tp>
      <tp t="s">
        <v/>
        <stp/>
        <stp>KIAH FDH22082810_00Z-GEFS</stp>
        <stp>SNOW DEPTH</stp>
        <tr r="N228" s="1"/>
      </tp>
      <tp t="s">
        <v/>
        <stp/>
        <stp>KIAH FDH22082819_00Z-GEFS</stp>
        <stp>SNOW DEPTH</stp>
        <tr r="N237" s="1"/>
      </tp>
      <tp t="s">
        <v/>
        <stp/>
        <stp>KIAH FDH22082818_00Z-GEFS</stp>
        <stp>SNOW DEPTH</stp>
        <tr r="N236" s="1"/>
      </tp>
      <tp>
        <v>0</v>
        <stp/>
        <stp>KIAH FDH22082924_00Z-GEFS</stp>
        <stp>SNOW DEPTH</stp>
        <tr r="N266" s="1"/>
      </tp>
      <tp>
        <v>0</v>
        <stp/>
        <stp>KIAH FDH22081924_00Z-GEFS</stp>
        <stp>SNOW DEPTH</stp>
        <tr r="N26" s="1"/>
      </tp>
      <tp>
        <v>0</v>
        <stp/>
        <stp>KIAH FDH22082923_00Z-GEFS</stp>
        <stp>SNOW DEPTH</stp>
        <tr r="N265" s="1"/>
      </tp>
      <tp t="s">
        <v/>
        <stp/>
        <stp>KIAH FDH22081923_00Z-GEFS</stp>
        <stp>SNOW DEPTH</stp>
        <tr r="N25" s="1"/>
      </tp>
      <tp t="s">
        <v/>
        <stp/>
        <stp>KIAH FDH22082922_00Z-GEFS</stp>
        <stp>SNOW DEPTH</stp>
        <tr r="N264" s="1"/>
      </tp>
      <tp t="s">
        <v/>
        <stp/>
        <stp>KIAH FDH22081922_00Z-GEFS</stp>
        <stp>SNOW DEPTH</stp>
        <tr r="N24" s="1"/>
      </tp>
      <tp>
        <v>0</v>
        <stp/>
        <stp>KIAH FDH22082921_00Z-GEFS</stp>
        <stp>SNOW DEPTH</stp>
        <tr r="N263" s="1"/>
      </tp>
      <tp>
        <v>0</v>
        <stp/>
        <stp>KIAH FDH22081921_00Z-GEFS</stp>
        <stp>SNOW DEPTH</stp>
        <tr r="N23" s="1"/>
      </tp>
      <tp>
        <v>0</v>
        <stp/>
        <stp>KIAH FDH22082920_00Z-GEFS</stp>
        <stp>SNOW DEPTH</stp>
        <tr r="N262" s="1"/>
      </tp>
      <tp>
        <v>0</v>
        <stp/>
        <stp>KIAH FDH22081920_00Z-GEFS</stp>
        <stp>SNOW DEPTH</stp>
        <tr r="N22" s="1"/>
      </tp>
      <tp t="s">
        <v/>
        <stp/>
        <stp>KIAH FDH22082917_00Z-GEFS</stp>
        <stp>SNOW DEPTH</stp>
        <tr r="N259" s="1"/>
      </tp>
      <tp t="s">
        <v/>
        <stp/>
        <stp>KIAH FDH22081917_00Z-GEFS</stp>
        <stp>SNOW DEPTH</stp>
        <tr r="N19" s="1"/>
      </tp>
      <tp t="s">
        <v/>
        <stp/>
        <stp>KIAH FDH22082916_00Z-GEFS</stp>
        <stp>SNOW DEPTH</stp>
        <tr r="N258" s="1"/>
      </tp>
      <tp t="s">
        <v/>
        <stp/>
        <stp>KIAH FDH22081916_00Z-GEFS</stp>
        <stp>SNOW DEPTH</stp>
        <tr r="N18" s="1"/>
      </tp>
      <tp t="s">
        <v/>
        <stp/>
        <stp>KIAH FDH22082915_00Z-GEFS</stp>
        <stp>SNOW DEPTH</stp>
        <tr r="N257" s="1"/>
      </tp>
      <tp t="s">
        <v/>
        <stp/>
        <stp>KIAH FDH22081915_00Z-GEFS</stp>
        <stp>SNOW DEPTH</stp>
        <tr r="N17" s="1"/>
      </tp>
      <tp t="s">
        <v/>
        <stp/>
        <stp>KIAH FDH22082914_00Z-GEFS</stp>
        <stp>SNOW DEPTH</stp>
        <tr r="N256" s="1"/>
      </tp>
      <tp t="s">
        <v/>
        <stp/>
        <stp>KIAH FDH22081914_00Z-GEFS</stp>
        <stp>SNOW DEPTH</stp>
        <tr r="N16" s="1"/>
      </tp>
      <tp t="s">
        <v/>
        <stp/>
        <stp>KIAH FDH22082913_00Z-GEFS</stp>
        <stp>SNOW DEPTH</stp>
        <tr r="N255" s="1"/>
      </tp>
      <tp t="s">
        <v/>
        <stp/>
        <stp>KIAH FDH22081913_00Z-GEFS</stp>
        <stp>SNOW DEPTH</stp>
        <tr r="N15" s="1"/>
      </tp>
      <tp t="s">
        <v/>
        <stp/>
        <stp>KIAH FDH22082912_00Z-GEFS</stp>
        <stp>SNOW DEPTH</stp>
        <tr r="N254" s="1"/>
      </tp>
      <tp t="s">
        <v/>
        <stp/>
        <stp>KIAH FDH22081912_00Z-GEFS</stp>
        <stp>SNOW DEPTH</stp>
        <tr r="N14" s="1"/>
      </tp>
      <tp t="s">
        <v/>
        <stp/>
        <stp>KIAH FDH22082911_00Z-GEFS</stp>
        <stp>SNOW DEPTH</stp>
        <tr r="N253" s="1"/>
      </tp>
      <tp t="s">
        <v/>
        <stp/>
        <stp>KIAH FDH22081911_00Z-GEFS</stp>
        <stp>SNOW DEPTH</stp>
        <tr r="N13" s="1"/>
      </tp>
      <tp t="s">
        <v/>
        <stp/>
        <stp>KIAH FDH22082910_00Z-GEFS</stp>
        <stp>SNOW DEPTH</stp>
        <tr r="N252" s="1"/>
      </tp>
      <tp t="s">
        <v/>
        <stp/>
        <stp>KIAH FDH22081910_00Z-GEFS</stp>
        <stp>SNOW DEPTH</stp>
        <tr r="N12" s="1"/>
      </tp>
      <tp t="s">
        <v/>
        <stp/>
        <stp>KIAH FDH22082919_00Z-GEFS</stp>
        <stp>SNOW DEPTH</stp>
        <tr r="N261" s="1"/>
      </tp>
      <tp t="s">
        <v/>
        <stp/>
        <stp>KIAH FDH22081919_00Z-GEFS</stp>
        <stp>SNOW DEPTH</stp>
        <tr r="N21" s="1"/>
      </tp>
      <tp t="s">
        <v/>
        <stp/>
        <stp>KIAH FDH22082918_00Z-GEFS</stp>
        <stp>SNOW DEPTH</stp>
        <tr r="N260" s="1"/>
      </tp>
      <tp t="s">
        <v/>
        <stp/>
        <stp>KIAH FDH22081918_00Z-GEFS</stp>
        <stp>SNOW DEPTH</stp>
        <tr r="N20" s="1"/>
      </tp>
      <tp>
        <v>149.1</v>
        <stp/>
        <stp>KIAH FDH2208285_00Z-GEFS</stp>
        <stp>10 meter wind direction</stp>
        <tr r="P223" s="1"/>
      </tp>
      <tp>
        <v>155.6</v>
        <stp/>
        <stp>KIAH FDH2208284_00Z-GEFS</stp>
        <stp>10 meter wind direction</stp>
        <tr r="P222" s="1"/>
      </tp>
      <tp>
        <v>148.30000000000001</v>
        <stp/>
        <stp>KIAH FDH2208287_00Z-GEFS</stp>
        <stp>10 meter wind direction</stp>
        <tr r="P225" s="1"/>
      </tp>
      <tp>
        <v>149.5</v>
        <stp/>
        <stp>KIAH FDH2208286_00Z-GEFS</stp>
        <stp>10 meter wind direction</stp>
        <tr r="P224" s="1"/>
      </tp>
      <tp>
        <v>160.69999999999999</v>
        <stp/>
        <stp>KIAH FDH2208281_00Z-GEFS</stp>
        <stp>10 meter wind direction</stp>
        <tr r="P219" s="1"/>
      </tp>
      <tp>
        <v>157.30000000000001</v>
        <stp/>
        <stp>KIAH FDH2208283_00Z-GEFS</stp>
        <stp>10 meter wind direction</stp>
        <tr r="P221" s="1"/>
      </tp>
      <tp>
        <v>159.1</v>
        <stp/>
        <stp>KIAH FDH2208282_00Z-GEFS</stp>
        <stp>10 meter wind direction</stp>
        <tr r="P220" s="1"/>
      </tp>
      <tp>
        <v>142.30000000000001</v>
        <stp/>
        <stp>KIAH FDH2208289_00Z-GEFS</stp>
        <stp>10 meter wind direction</stp>
        <tr r="P227" s="1"/>
      </tp>
      <tp>
        <v>151.30000000000001</v>
        <stp/>
        <stp>KIAH FDH2208288_00Z-GEFS</stp>
        <stp>10 meter wind direction</stp>
        <tr r="P226" s="1"/>
      </tp>
      <tp>
        <v>144</v>
        <stp/>
        <stp>KIAH FDH2208295_00Z-GEFS</stp>
        <stp>10 meter wind direction</stp>
        <tr r="P247" s="1"/>
      </tp>
      <tp>
        <v>157.4</v>
        <stp/>
        <stp>KIAH FDH2208294_00Z-GEFS</stp>
        <stp>10 meter wind direction</stp>
        <tr r="P246" s="1"/>
      </tp>
      <tp>
        <v>63</v>
        <stp/>
        <stp>KIAH FDH2208197_00Z-GEFS</stp>
        <stp>10 meter wind direction</stp>
        <tr r="P9" s="1"/>
      </tp>
      <tp>
        <v>139.5</v>
        <stp/>
        <stp>KIAH FDH2208297_00Z-GEFS</stp>
        <stp>10 meter wind direction</stp>
        <tr r="P249" s="1"/>
      </tp>
      <tp>
        <v>141.5</v>
        <stp/>
        <stp>KIAH FDH2208296_00Z-GEFS</stp>
        <stp>10 meter wind direction</stp>
        <tr r="P248" s="1"/>
      </tp>
      <tp>
        <v>160.30000000000001</v>
        <stp/>
        <stp>KIAH FDH2208291_00Z-GEFS</stp>
        <stp>10 meter wind direction</stp>
        <tr r="P243" s="1"/>
      </tp>
      <tp>
        <v>158.5</v>
        <stp/>
        <stp>KIAH FDH2208293_00Z-GEFS</stp>
        <stp>10 meter wind direction</stp>
        <tr r="P245" s="1"/>
      </tp>
      <tp>
        <v>159.30000000000001</v>
        <stp/>
        <stp>KIAH FDH2208292_00Z-GEFS</stp>
        <stp>10 meter wind direction</stp>
        <tr r="P244" s="1"/>
      </tp>
      <tp>
        <v>90.8</v>
        <stp/>
        <stp>KIAH FDH2208199_00Z-GEFS</stp>
        <stp>10 meter wind direction</stp>
        <tr r="P11" s="1"/>
      </tp>
      <tp>
        <v>137.19999999999999</v>
        <stp/>
        <stp>KIAH FDH2208299_00Z-GEFS</stp>
        <stp>10 meter wind direction</stp>
        <tr r="P251" s="1"/>
      </tp>
      <tp>
        <v>84.3</v>
        <stp/>
        <stp>KIAH FDH2208198_00Z-GEFS</stp>
        <stp>10 meter wind direction</stp>
        <tr r="P10" s="1"/>
      </tp>
      <tp>
        <v>136.4</v>
        <stp/>
        <stp>KIAH FDH2208298_00Z-GEFS</stp>
        <stp>10 meter wind direction</stp>
        <tr r="P250" s="1"/>
      </tp>
      <tp>
        <v>0</v>
        <stp/>
        <stp>KIAH FDH22083024_00Z-GEFS</stp>
        <stp>SNOW DEPTH</stp>
        <tr r="N290" s="1"/>
      </tp>
      <tp>
        <v>0</v>
        <stp/>
        <stp>KIAH FDH22082024_00Z-GEFS</stp>
        <stp>SNOW DEPTH</stp>
        <tr r="N50" s="1"/>
      </tp>
      <tp t="s">
        <v/>
        <stp/>
        <stp>KIAH FDH22083023_00Z-GEFS</stp>
        <stp>SNOW DEPTH</stp>
        <tr r="N289" s="1"/>
      </tp>
      <tp>
        <v>0</v>
        <stp/>
        <stp>KIAH FDH22082023_00Z-GEFS</stp>
        <stp>SNOW DEPTH</stp>
        <tr r="N49" s="1"/>
      </tp>
      <tp t="s">
        <v/>
        <stp/>
        <stp>KIAH FDH22083022_00Z-GEFS</stp>
        <stp>SNOW DEPTH</stp>
        <tr r="N288" s="1"/>
      </tp>
      <tp t="s">
        <v/>
        <stp/>
        <stp>KIAH FDH22082022_00Z-GEFS</stp>
        <stp>SNOW DEPTH</stp>
        <tr r="N48" s="1"/>
      </tp>
      <tp>
        <v>0</v>
        <stp/>
        <stp>KIAH FDH22083021_00Z-GEFS</stp>
        <stp>SNOW DEPTH</stp>
        <tr r="N287" s="1"/>
      </tp>
      <tp>
        <v>0</v>
        <stp/>
        <stp>KIAH FDH22082021_00Z-GEFS</stp>
        <stp>SNOW DEPTH</stp>
        <tr r="N47" s="1"/>
      </tp>
      <tp>
        <v>0</v>
        <stp/>
        <stp>KIAH FDH22083020_00Z-GEFS</stp>
        <stp>SNOW DEPTH</stp>
        <tr r="N286" s="1"/>
      </tp>
      <tp>
        <v>0</v>
        <stp/>
        <stp>KIAH FDH22082020_00Z-GEFS</stp>
        <stp>SNOW DEPTH</stp>
        <tr r="N46" s="1"/>
      </tp>
      <tp t="s">
        <v/>
        <stp/>
        <stp>KIAH FDH22083017_00Z-GEFS</stp>
        <stp>SNOW DEPTH</stp>
        <tr r="N283" s="1"/>
      </tp>
      <tp t="s">
        <v/>
        <stp/>
        <stp>KIAH FDH22082017_00Z-GEFS</stp>
        <stp>SNOW DEPTH</stp>
        <tr r="N43" s="1"/>
      </tp>
      <tp t="s">
        <v/>
        <stp/>
        <stp>KIAH FDH22083016_00Z-GEFS</stp>
        <stp>SNOW DEPTH</stp>
        <tr r="N282" s="1"/>
      </tp>
      <tp t="s">
        <v/>
        <stp/>
        <stp>KIAH FDH22082016_00Z-GEFS</stp>
        <stp>SNOW DEPTH</stp>
        <tr r="N42" s="1"/>
      </tp>
      <tp t="s">
        <v/>
        <stp/>
        <stp>KIAH FDH22083015_00Z-GEFS</stp>
        <stp>SNOW DEPTH</stp>
        <tr r="N281" s="1"/>
      </tp>
      <tp t="s">
        <v/>
        <stp/>
        <stp>KIAH FDH22082015_00Z-GEFS</stp>
        <stp>SNOW DEPTH</stp>
        <tr r="N41" s="1"/>
      </tp>
      <tp t="s">
        <v/>
        <stp/>
        <stp>KIAH FDH22083014_00Z-GEFS</stp>
        <stp>SNOW DEPTH</stp>
        <tr r="N280" s="1"/>
      </tp>
      <tp t="s">
        <v/>
        <stp/>
        <stp>KIAH FDH22082014_00Z-GEFS</stp>
        <stp>SNOW DEPTH</stp>
        <tr r="N40" s="1"/>
      </tp>
      <tp t="s">
        <v/>
        <stp/>
        <stp>KIAH FDH22083013_00Z-GEFS</stp>
        <stp>SNOW DEPTH</stp>
        <tr r="N279" s="1"/>
      </tp>
      <tp t="s">
        <v/>
        <stp/>
        <stp>KIAH FDH22082013_00Z-GEFS</stp>
        <stp>SNOW DEPTH</stp>
        <tr r="N39" s="1"/>
      </tp>
      <tp t="s">
        <v/>
        <stp/>
        <stp>KIAH FDH22083012_00Z-GEFS</stp>
        <stp>SNOW DEPTH</stp>
        <tr r="N278" s="1"/>
      </tp>
      <tp t="s">
        <v/>
        <stp/>
        <stp>KIAH FDH22082012_00Z-GEFS</stp>
        <stp>SNOW DEPTH</stp>
        <tr r="N38" s="1"/>
      </tp>
      <tp t="s">
        <v/>
        <stp/>
        <stp>KIAH FDH22083011_00Z-GEFS</stp>
        <stp>SNOW DEPTH</stp>
        <tr r="N277" s="1"/>
      </tp>
      <tp t="s">
        <v/>
        <stp/>
        <stp>KIAH FDH22082011_00Z-GEFS</stp>
        <stp>SNOW DEPTH</stp>
        <tr r="N37" s="1"/>
      </tp>
      <tp t="s">
        <v/>
        <stp/>
        <stp>KIAH FDH22083010_00Z-GEFS</stp>
        <stp>SNOW DEPTH</stp>
        <tr r="N276" s="1"/>
      </tp>
      <tp t="s">
        <v/>
        <stp/>
        <stp>KIAH FDH22082010_00Z-GEFS</stp>
        <stp>SNOW DEPTH</stp>
        <tr r="N36" s="1"/>
      </tp>
      <tp t="s">
        <v/>
        <stp/>
        <stp>KIAH FDH22083019_00Z-GEFS</stp>
        <stp>SNOW DEPTH</stp>
        <tr r="N285" s="1"/>
      </tp>
      <tp t="s">
        <v/>
        <stp/>
        <stp>KIAH FDH22082019_00Z-GEFS</stp>
        <stp>SNOW DEPTH</stp>
        <tr r="N45" s="1"/>
      </tp>
      <tp t="s">
        <v/>
        <stp/>
        <stp>KIAH FDH22083018_00Z-GEFS</stp>
        <stp>SNOW DEPTH</stp>
        <tr r="N284" s="1"/>
      </tp>
      <tp t="s">
        <v/>
        <stp/>
        <stp>KIAH FDH22082018_00Z-GEFS</stp>
        <stp>SNOW DEPTH</stp>
        <tr r="N44" s="1"/>
      </tp>
      <tp>
        <v>127.5</v>
        <stp/>
        <stp>KIAH FDH2208245_00Z-GEFS</stp>
        <stp>10 meter wind direction</stp>
        <tr r="P127" s="1"/>
      </tp>
      <tp t="s">
        <v/>
        <stp/>
        <stp>KIAH FDH2209045_00Z-GEFS</stp>
        <stp>10 meter wind direction</stp>
        <tr r="P391" s="1"/>
      </tp>
      <tp>
        <v>129.19999999999999</v>
        <stp/>
        <stp>KIAH FDH2208244_00Z-GEFS</stp>
        <stp>10 meter wind direction</stp>
        <tr r="P126" s="1"/>
      </tp>
      <tp t="s">
        <v/>
        <stp/>
        <stp>KIAH FDH2209044_00Z-GEFS</stp>
        <stp>10 meter wind direction</stp>
        <tr r="P390" s="1"/>
      </tp>
      <tp>
        <v>121.2</v>
        <stp/>
        <stp>KIAH FDH2208247_00Z-GEFS</stp>
        <stp>10 meter wind direction</stp>
        <tr r="P129" s="1"/>
      </tp>
      <tp t="s">
        <v/>
        <stp/>
        <stp>KIAH FDH2209047_00Z-GEFS</stp>
        <stp>10 meter wind direction</stp>
        <tr r="P393" s="1"/>
      </tp>
      <tp>
        <v>123.4</v>
        <stp/>
        <stp>KIAH FDH2208246_00Z-GEFS</stp>
        <stp>10 meter wind direction</stp>
        <tr r="P128" s="1"/>
      </tp>
      <tp t="s">
        <v/>
        <stp/>
        <stp>KIAH FDH2209046_00Z-GEFS</stp>
        <stp>10 meter wind direction</stp>
        <tr r="P392" s="1"/>
      </tp>
      <tp>
        <v>132.6</v>
        <stp/>
        <stp>KIAH FDH2208241_00Z-GEFS</stp>
        <stp>10 meter wind direction</stp>
        <tr r="P123" s="1"/>
      </tp>
      <tp t="s">
        <v/>
        <stp/>
        <stp>KIAH FDH2209041_00Z-GEFS</stp>
        <stp>10 meter wind direction</stp>
        <tr r="P387" s="1"/>
      </tp>
      <tp>
        <v>129.80000000000001</v>
        <stp/>
        <stp>KIAH FDH2208243_00Z-GEFS</stp>
        <stp>10 meter wind direction</stp>
        <tr r="P125" s="1"/>
      </tp>
      <tp t="s">
        <v/>
        <stp/>
        <stp>KIAH FDH2209043_00Z-GEFS</stp>
        <stp>10 meter wind direction</stp>
        <tr r="P389" s="1"/>
      </tp>
      <tp>
        <v>131.1</v>
        <stp/>
        <stp>KIAH FDH2208242_00Z-GEFS</stp>
        <stp>10 meter wind direction</stp>
        <tr r="P124" s="1"/>
      </tp>
      <tp t="s">
        <v/>
        <stp/>
        <stp>KIAH FDH2209042_00Z-GEFS</stp>
        <stp>10 meter wind direction</stp>
        <tr r="P388" s="1"/>
      </tp>
      <tp>
        <v>132.1</v>
        <stp/>
        <stp>KIAH FDH2208249_00Z-GEFS</stp>
        <stp>10 meter wind direction</stp>
        <tr r="P131" s="1"/>
      </tp>
      <tp>
        <v>126.5</v>
        <stp/>
        <stp>KIAH FDH2208248_00Z-GEFS</stp>
        <stp>10 meter wind direction</stp>
        <tr r="P130" s="1"/>
      </tp>
      <tp>
        <v>0</v>
        <stp/>
        <stp>KIAH FDH22090124_00Z-GEFS</stp>
        <stp>SNOW DEPTH</stp>
        <tr r="N338" s="1"/>
      </tp>
      <tp>
        <v>0</v>
        <stp/>
        <stp>KIAH FDH22083124_00Z-GEFS</stp>
        <stp>SNOW DEPTH</stp>
        <tr r="N314" s="1"/>
      </tp>
      <tp>
        <v>0</v>
        <stp/>
        <stp>KIAH FDH22082124_00Z-GEFS</stp>
        <stp>SNOW DEPTH</stp>
        <tr r="N74" s="1"/>
      </tp>
      <tp t="s">
        <v/>
        <stp/>
        <stp>KIAH FDH22083123_00Z-GEFS</stp>
        <stp>SNOW DEPTH</stp>
        <tr r="N313" s="1"/>
      </tp>
      <tp t="s">
        <v/>
        <stp/>
        <stp>KIAH FDH22082123_00Z-GEFS</stp>
        <stp>SNOW DEPTH</stp>
        <tr r="N73" s="1"/>
      </tp>
      <tp t="s">
        <v/>
        <stp/>
        <stp>KIAH FDH22090122_00Z-GEFS</stp>
        <stp>SNOW DEPTH</stp>
        <tr r="N336" s="1"/>
      </tp>
      <tp t="s">
        <v/>
        <stp/>
        <stp>KIAH FDH22083122_00Z-GEFS</stp>
        <stp>SNOW DEPTH</stp>
        <tr r="N312" s="1"/>
      </tp>
      <tp t="s">
        <v/>
        <stp/>
        <stp>KIAH FDH22082122_00Z-GEFS</stp>
        <stp>SNOW DEPTH</stp>
        <tr r="N72" s="1"/>
      </tp>
      <tp t="s">
        <v/>
        <stp/>
        <stp>KIAH FDH22090123_00Z-GEFS</stp>
        <stp>SNOW DEPTH</stp>
        <tr r="N337" s="1"/>
      </tp>
      <tp>
        <v>0</v>
        <stp/>
        <stp>KIAH FDH22083121_00Z-GEFS</stp>
        <stp>SNOW DEPTH</stp>
        <tr r="N311" s="1"/>
      </tp>
      <tp>
        <v>0</v>
        <stp/>
        <stp>KIAH FDH22082121_00Z-GEFS</stp>
        <stp>SNOW DEPTH</stp>
        <tr r="N71" s="1"/>
      </tp>
      <tp>
        <v>0</v>
        <stp/>
        <stp>KIAH FDH22090120_00Z-GEFS</stp>
        <stp>SNOW DEPTH</stp>
        <tr r="N334" s="1"/>
      </tp>
      <tp>
        <v>0</v>
        <stp/>
        <stp>KIAH FDH22083120_00Z-GEFS</stp>
        <stp>SNOW DEPTH</stp>
        <tr r="N310" s="1"/>
      </tp>
      <tp>
        <v>0</v>
        <stp/>
        <stp>KIAH FDH22082120_00Z-GEFS</stp>
        <stp>SNOW DEPTH</stp>
        <tr r="N70" s="1"/>
      </tp>
      <tp>
        <v>0</v>
        <stp/>
        <stp>KIAH FDH22090121_00Z-GEFS</stp>
        <stp>SNOW DEPTH</stp>
        <tr r="N335" s="1"/>
      </tp>
      <tp t="s">
        <v/>
        <stp/>
        <stp>KIAH FDH22083117_00Z-GEFS</stp>
        <stp>SNOW DEPTH</stp>
        <tr r="N307" s="1"/>
      </tp>
      <tp t="s">
        <v/>
        <stp/>
        <stp>KIAH FDH22082117_00Z-GEFS</stp>
        <stp>SNOW DEPTH</stp>
        <tr r="N67" s="1"/>
      </tp>
      <tp t="s">
        <v/>
        <stp/>
        <stp>KIAH FDH22090116_00Z-GEFS</stp>
        <stp>SNOW DEPTH</stp>
        <tr r="N330" s="1"/>
      </tp>
      <tp t="s">
        <v/>
        <stp/>
        <stp>KIAH FDH22083116_00Z-GEFS</stp>
        <stp>SNOW DEPTH</stp>
        <tr r="N306" s="1"/>
      </tp>
      <tp t="s">
        <v/>
        <stp/>
        <stp>KIAH FDH22082116_00Z-GEFS</stp>
        <stp>SNOW DEPTH</stp>
        <tr r="N66" s="1"/>
      </tp>
      <tp t="s">
        <v/>
        <stp/>
        <stp>KIAH FDH22090117_00Z-GEFS</stp>
        <stp>SNOW DEPTH</stp>
        <tr r="N331" s="1"/>
      </tp>
      <tp t="s">
        <v/>
        <stp/>
        <stp>KIAH FDH22083115_00Z-GEFS</stp>
        <stp>SNOW DEPTH</stp>
        <tr r="N305" s="1"/>
      </tp>
      <tp t="s">
        <v/>
        <stp/>
        <stp>KIAH FDH22082115_00Z-GEFS</stp>
        <stp>SNOW DEPTH</stp>
        <tr r="N65" s="1"/>
      </tp>
      <tp t="s">
        <v/>
        <stp/>
        <stp>KIAH FDH22090114_00Z-GEFS</stp>
        <stp>SNOW DEPTH</stp>
        <tr r="N328" s="1"/>
      </tp>
      <tp t="s">
        <v/>
        <stp/>
        <stp>KIAH FDH22083114_00Z-GEFS</stp>
        <stp>SNOW DEPTH</stp>
        <tr r="N304" s="1"/>
      </tp>
      <tp t="s">
        <v/>
        <stp/>
        <stp>KIAH FDH22082114_00Z-GEFS</stp>
        <stp>SNOW DEPTH</stp>
        <tr r="N64" s="1"/>
      </tp>
      <tp t="s">
        <v/>
        <stp/>
        <stp>KIAH FDH22090115_00Z-GEFS</stp>
        <stp>SNOW DEPTH</stp>
        <tr r="N329" s="1"/>
      </tp>
      <tp t="s">
        <v/>
        <stp/>
        <stp>KIAH FDH22083113_00Z-GEFS</stp>
        <stp>SNOW DEPTH</stp>
        <tr r="N303" s="1"/>
      </tp>
      <tp t="s">
        <v/>
        <stp/>
        <stp>KIAH FDH22082113_00Z-GEFS</stp>
        <stp>SNOW DEPTH</stp>
        <tr r="N63" s="1"/>
      </tp>
      <tp t="s">
        <v/>
        <stp/>
        <stp>KIAH FDH22090112_00Z-GEFS</stp>
        <stp>SNOW DEPTH</stp>
        <tr r="N326" s="1"/>
      </tp>
      <tp t="s">
        <v/>
        <stp/>
        <stp>KIAH FDH22083112_00Z-GEFS</stp>
        <stp>SNOW DEPTH</stp>
        <tr r="N302" s="1"/>
      </tp>
      <tp t="s">
        <v/>
        <stp/>
        <stp>KIAH FDH22082112_00Z-GEFS</stp>
        <stp>SNOW DEPTH</stp>
        <tr r="N62" s="1"/>
      </tp>
      <tp t="s">
        <v/>
        <stp/>
        <stp>KIAH FDH22090113_00Z-GEFS</stp>
        <stp>SNOW DEPTH</stp>
        <tr r="N327" s="1"/>
      </tp>
      <tp t="s">
        <v/>
        <stp/>
        <stp>KIAH FDH22083111_00Z-GEFS</stp>
        <stp>SNOW DEPTH</stp>
        <tr r="N301" s="1"/>
      </tp>
      <tp t="s">
        <v/>
        <stp/>
        <stp>KIAH FDH22082111_00Z-GEFS</stp>
        <stp>SNOW DEPTH</stp>
        <tr r="N61" s="1"/>
      </tp>
      <tp t="s">
        <v/>
        <stp/>
        <stp>KIAH FDH22090110_00Z-GEFS</stp>
        <stp>SNOW DEPTH</stp>
        <tr r="N324" s="1"/>
      </tp>
      <tp t="s">
        <v/>
        <stp/>
        <stp>KIAH FDH22083110_00Z-GEFS</stp>
        <stp>SNOW DEPTH</stp>
        <tr r="N300" s="1"/>
      </tp>
      <tp t="s">
        <v/>
        <stp/>
        <stp>KIAH FDH22082110_00Z-GEFS</stp>
        <stp>SNOW DEPTH</stp>
        <tr r="N60" s="1"/>
      </tp>
      <tp t="s">
        <v/>
        <stp/>
        <stp>KIAH FDH22090111_00Z-GEFS</stp>
        <stp>SNOW DEPTH</stp>
        <tr r="N325" s="1"/>
      </tp>
      <tp t="s">
        <v/>
        <stp/>
        <stp>KIAH FDH22083119_00Z-GEFS</stp>
        <stp>SNOW DEPTH</stp>
        <tr r="N309" s="1"/>
      </tp>
      <tp t="s">
        <v/>
        <stp/>
        <stp>KIAH FDH22082119_00Z-GEFS</stp>
        <stp>SNOW DEPTH</stp>
        <tr r="N69" s="1"/>
      </tp>
      <tp t="s">
        <v/>
        <stp/>
        <stp>KIAH FDH22090118_00Z-GEFS</stp>
        <stp>SNOW DEPTH</stp>
        <tr r="N332" s="1"/>
      </tp>
      <tp t="s">
        <v/>
        <stp/>
        <stp>KIAH FDH22083118_00Z-GEFS</stp>
        <stp>SNOW DEPTH</stp>
        <tr r="N308" s="1"/>
      </tp>
      <tp t="s">
        <v/>
        <stp/>
        <stp>KIAH FDH22082118_00Z-GEFS</stp>
        <stp>SNOW DEPTH</stp>
        <tr r="N68" s="1"/>
      </tp>
      <tp t="s">
        <v/>
        <stp/>
        <stp>KIAH FDH22090119_00Z-GEFS</stp>
        <stp>SNOW DEPTH</stp>
        <tr r="N333" s="1"/>
      </tp>
      <tp>
        <v>119</v>
        <stp/>
        <stp>KIAH FDH2208255_00Z-GEFS</stp>
        <stp>10 meter wind direction</stp>
        <tr r="P151" s="1"/>
      </tp>
      <tp>
        <v>119.8</v>
        <stp/>
        <stp>KIAH FDH2208254_00Z-GEFS</stp>
        <stp>10 meter wind direction</stp>
        <tr r="P150" s="1"/>
      </tp>
      <tp>
        <v>107.4</v>
        <stp/>
        <stp>KIAH FDH2208257_00Z-GEFS</stp>
        <stp>10 meter wind direction</stp>
        <tr r="P153" s="1"/>
      </tp>
      <tp>
        <v>107.4</v>
        <stp/>
        <stp>KIAH FDH2208256_00Z-GEFS</stp>
        <stp>10 meter wind direction</stp>
        <tr r="P152" s="1"/>
      </tp>
      <tp>
        <v>123.5</v>
        <stp/>
        <stp>KIAH FDH2208251_00Z-GEFS</stp>
        <stp>10 meter wind direction</stp>
        <tr r="P147" s="1"/>
      </tp>
      <tp>
        <v>113.9</v>
        <stp/>
        <stp>KIAH FDH2208253_00Z-GEFS</stp>
        <stp>10 meter wind direction</stp>
        <tr r="P149" s="1"/>
      </tp>
      <tp>
        <v>119.6</v>
        <stp/>
        <stp>KIAH FDH2208252_00Z-GEFS</stp>
        <stp>10 meter wind direction</stp>
        <tr r="P148" s="1"/>
      </tp>
      <tp>
        <v>114.8</v>
        <stp/>
        <stp>KIAH FDH2208259_00Z-GEFS</stp>
        <stp>10 meter wind direction</stp>
        <tr r="P155" s="1"/>
      </tp>
      <tp>
        <v>111.5</v>
        <stp/>
        <stp>KIAH FDH2208258_00Z-GEFS</stp>
        <stp>10 meter wind direction</stp>
        <tr r="P154" s="1"/>
      </tp>
      <tp>
        <v>0</v>
        <stp/>
        <stp>KIAH FDH22090224_00Z-GEFS</stp>
        <stp>SNOW DEPTH</stp>
        <tr r="N362" s="1"/>
      </tp>
      <tp>
        <v>0</v>
        <stp/>
        <stp>KIAH FDH22082224_00Z-GEFS</stp>
        <stp>SNOW DEPTH</stp>
        <tr r="N98" s="1"/>
      </tp>
      <tp>
        <v>0</v>
        <stp/>
        <stp>KIAH FDH22082223_00Z-GEFS</stp>
        <stp>SNOW DEPTH</stp>
        <tr r="N97" s="1"/>
      </tp>
      <tp t="s">
        <v/>
        <stp/>
        <stp>KIAH FDH22090222_00Z-GEFS</stp>
        <stp>SNOW DEPTH</stp>
        <tr r="N360" s="1"/>
      </tp>
      <tp t="s">
        <v/>
        <stp/>
        <stp>KIAH FDH22082222_00Z-GEFS</stp>
        <stp>SNOW DEPTH</stp>
        <tr r="N96" s="1"/>
      </tp>
      <tp>
        <v>0</v>
        <stp/>
        <stp>KIAH FDH22090223_00Z-GEFS</stp>
        <stp>SNOW DEPTH</stp>
        <tr r="N361" s="1"/>
      </tp>
      <tp>
        <v>0</v>
        <stp/>
        <stp>KIAH FDH22082221_00Z-GEFS</stp>
        <stp>SNOW DEPTH</stp>
        <tr r="N95" s="1"/>
      </tp>
      <tp>
        <v>0</v>
        <stp/>
        <stp>KIAH FDH22090220_00Z-GEFS</stp>
        <stp>SNOW DEPTH</stp>
        <tr r="N358" s="1"/>
      </tp>
      <tp>
        <v>0</v>
        <stp/>
        <stp>KIAH FDH22082220_00Z-GEFS</stp>
        <stp>SNOW DEPTH</stp>
        <tr r="N94" s="1"/>
      </tp>
      <tp>
        <v>0</v>
        <stp/>
        <stp>KIAH FDH22090221_00Z-GEFS</stp>
        <stp>SNOW DEPTH</stp>
        <tr r="N359" s="1"/>
      </tp>
      <tp t="s">
        <v/>
        <stp/>
        <stp>KIAH FDH22082217_00Z-GEFS</stp>
        <stp>SNOW DEPTH</stp>
        <tr r="N91" s="1"/>
      </tp>
      <tp t="s">
        <v/>
        <stp/>
        <stp>KIAH FDH22090216_00Z-GEFS</stp>
        <stp>SNOW DEPTH</stp>
        <tr r="N354" s="1"/>
      </tp>
      <tp t="s">
        <v/>
        <stp/>
        <stp>KIAH FDH22082216_00Z-GEFS</stp>
        <stp>SNOW DEPTH</stp>
        <tr r="N90" s="1"/>
      </tp>
      <tp t="s">
        <v/>
        <stp/>
        <stp>KIAH FDH22090217_00Z-GEFS</stp>
        <stp>SNOW DEPTH</stp>
        <tr r="N355" s="1"/>
      </tp>
      <tp t="s">
        <v/>
        <stp/>
        <stp>KIAH FDH22082215_00Z-GEFS</stp>
        <stp>SNOW DEPTH</stp>
        <tr r="N89" s="1"/>
      </tp>
      <tp t="s">
        <v/>
        <stp/>
        <stp>KIAH FDH22090214_00Z-GEFS</stp>
        <stp>SNOW DEPTH</stp>
        <tr r="N352" s="1"/>
      </tp>
      <tp t="s">
        <v/>
        <stp/>
        <stp>KIAH FDH22082214_00Z-GEFS</stp>
        <stp>SNOW DEPTH</stp>
        <tr r="N88" s="1"/>
      </tp>
      <tp t="s">
        <v/>
        <stp/>
        <stp>KIAH FDH22090215_00Z-GEFS</stp>
        <stp>SNOW DEPTH</stp>
        <tr r="N353" s="1"/>
      </tp>
      <tp t="s">
        <v/>
        <stp/>
        <stp>KIAH FDH22082213_00Z-GEFS</stp>
        <stp>SNOW DEPTH</stp>
        <tr r="N87" s="1"/>
      </tp>
      <tp t="s">
        <v/>
        <stp/>
        <stp>KIAH FDH22090212_00Z-GEFS</stp>
        <stp>SNOW DEPTH</stp>
        <tr r="N350" s="1"/>
      </tp>
      <tp t="s">
        <v/>
        <stp/>
        <stp>KIAH FDH22082212_00Z-GEFS</stp>
        <stp>SNOW DEPTH</stp>
        <tr r="N86" s="1"/>
      </tp>
      <tp t="s">
        <v/>
        <stp/>
        <stp>KIAH FDH22090213_00Z-GEFS</stp>
        <stp>SNOW DEPTH</stp>
        <tr r="N351" s="1"/>
      </tp>
      <tp t="s">
        <v/>
        <stp/>
        <stp>KIAH FDH22082211_00Z-GEFS</stp>
        <stp>SNOW DEPTH</stp>
        <tr r="N85" s="1"/>
      </tp>
      <tp t="s">
        <v/>
        <stp/>
        <stp>KIAH FDH22090210_00Z-GEFS</stp>
        <stp>SNOW DEPTH</stp>
        <tr r="N348" s="1"/>
      </tp>
      <tp t="s">
        <v/>
        <stp/>
        <stp>KIAH FDH22082210_00Z-GEFS</stp>
        <stp>SNOW DEPTH</stp>
        <tr r="N84" s="1"/>
      </tp>
      <tp t="s">
        <v/>
        <stp/>
        <stp>KIAH FDH22090211_00Z-GEFS</stp>
        <stp>SNOW DEPTH</stp>
        <tr r="N349" s="1"/>
      </tp>
      <tp t="s">
        <v/>
        <stp/>
        <stp>KIAH FDH22082219_00Z-GEFS</stp>
        <stp>SNOW DEPTH</stp>
        <tr r="N93" s="1"/>
      </tp>
      <tp t="s">
        <v/>
        <stp/>
        <stp>KIAH FDH22090218_00Z-GEFS</stp>
        <stp>SNOW DEPTH</stp>
        <tr r="N356" s="1"/>
      </tp>
      <tp t="s">
        <v/>
        <stp/>
        <stp>KIAH FDH22082218_00Z-GEFS</stp>
        <stp>SNOW DEPTH</stp>
        <tr r="N92" s="1"/>
      </tp>
      <tp t="s">
        <v/>
        <stp/>
        <stp>KIAH FDH22090219_00Z-GEFS</stp>
        <stp>SNOW DEPTH</stp>
        <tr r="N357" s="1"/>
      </tp>
      <tp>
        <v>149.80000000000001</v>
        <stp/>
        <stp>KIAH FDH2208265_00Z-GEFS</stp>
        <stp>10 meter wind direction</stp>
        <tr r="P175" s="1"/>
      </tp>
      <tp>
        <v>150.69999999999999</v>
        <stp/>
        <stp>KIAH FDH2208264_00Z-GEFS</stp>
        <stp>10 meter wind direction</stp>
        <tr r="P174" s="1"/>
      </tp>
      <tp>
        <v>137.69999999999999</v>
        <stp/>
        <stp>KIAH FDH2208267_00Z-GEFS</stp>
        <stp>10 meter wind direction</stp>
        <tr r="P177" s="1"/>
      </tp>
      <tp>
        <v>137.69999999999999</v>
        <stp/>
        <stp>KIAH FDH2208266_00Z-GEFS</stp>
        <stp>10 meter wind direction</stp>
        <tr r="P176" s="1"/>
      </tp>
      <tp>
        <v>144.1</v>
        <stp/>
        <stp>KIAH FDH2208261_00Z-GEFS</stp>
        <stp>10 meter wind direction</stp>
        <tr r="P171" s="1"/>
      </tp>
      <tp>
        <v>146.19999999999999</v>
        <stp/>
        <stp>KIAH FDH2208263_00Z-GEFS</stp>
        <stp>10 meter wind direction</stp>
        <tr r="P173" s="1"/>
      </tp>
      <tp>
        <v>146.5</v>
        <stp/>
        <stp>KIAH FDH2208262_00Z-GEFS</stp>
        <stp>10 meter wind direction</stp>
        <tr r="P172" s="1"/>
      </tp>
      <tp>
        <v>145.80000000000001</v>
        <stp/>
        <stp>KIAH FDH2208269_00Z-GEFS</stp>
        <stp>10 meter wind direction</stp>
        <tr r="P179" s="1"/>
      </tp>
      <tp>
        <v>141.6</v>
        <stp/>
        <stp>KIAH FDH2208268_00Z-GEFS</stp>
        <stp>10 meter wind direction</stp>
        <tr r="P178" s="1"/>
      </tp>
      <tp t="s">
        <v/>
        <stp/>
        <stp>KIAH FDH22090324_00Z-GEFS</stp>
        <stp>SNOW DEPTH</stp>
        <tr r="N386" s="1"/>
      </tp>
      <tp>
        <v>0</v>
        <stp/>
        <stp>KIAH FDH22082324_00Z-GEFS</stp>
        <stp>SNOW DEPTH</stp>
        <tr r="N122" s="1"/>
      </tp>
      <tp>
        <v>0</v>
        <stp/>
        <stp>KIAH FDH22082323_00Z-GEFS</stp>
        <stp>SNOW DEPTH</stp>
        <tr r="N121" s="1"/>
      </tp>
      <tp t="s">
        <v/>
        <stp/>
        <stp>KIAH FDH22090322_00Z-GEFS</stp>
        <stp>SNOW DEPTH</stp>
        <tr r="N384" s="1"/>
      </tp>
      <tp t="s">
        <v/>
        <stp/>
        <stp>KIAH FDH22082322_00Z-GEFS</stp>
        <stp>SNOW DEPTH</stp>
        <tr r="N120" s="1"/>
      </tp>
      <tp t="s">
        <v/>
        <stp/>
        <stp>KIAH FDH22090323_00Z-GEFS</stp>
        <stp>SNOW DEPTH</stp>
        <tr r="N385" s="1"/>
      </tp>
      <tp>
        <v>0</v>
        <stp/>
        <stp>KIAH FDH22082321_00Z-GEFS</stp>
        <stp>SNOW DEPTH</stp>
        <tr r="N119" s="1"/>
      </tp>
      <tp t="s">
        <v/>
        <stp/>
        <stp>KIAH FDH22090320_00Z-GEFS</stp>
        <stp>SNOW DEPTH</stp>
        <tr r="N382" s="1"/>
      </tp>
      <tp>
        <v>0</v>
        <stp/>
        <stp>KIAH FDH22082320_00Z-GEFS</stp>
        <stp>SNOW DEPTH</stp>
        <tr r="N118" s="1"/>
      </tp>
      <tp t="s">
        <v/>
        <stp/>
        <stp>KIAH FDH22090321_00Z-GEFS</stp>
        <stp>SNOW DEPTH</stp>
        <tr r="N383" s="1"/>
      </tp>
      <tp t="s">
        <v/>
        <stp/>
        <stp>KIAH FDH22082317_00Z-GEFS</stp>
        <stp>SNOW DEPTH</stp>
        <tr r="N115" s="1"/>
      </tp>
      <tp t="s">
        <v/>
        <stp/>
        <stp>KIAH FDH22090316_00Z-GEFS</stp>
        <stp>SNOW DEPTH</stp>
        <tr r="N378" s="1"/>
      </tp>
      <tp t="s">
        <v/>
        <stp/>
        <stp>KIAH FDH22082316_00Z-GEFS</stp>
        <stp>SNOW DEPTH</stp>
        <tr r="N114" s="1"/>
      </tp>
      <tp t="s">
        <v/>
        <stp/>
        <stp>KIAH FDH22090317_00Z-GEFS</stp>
        <stp>SNOW DEPTH</stp>
        <tr r="N379" s="1"/>
      </tp>
      <tp t="s">
        <v/>
        <stp/>
        <stp>KIAH FDH22082315_00Z-GEFS</stp>
        <stp>SNOW DEPTH</stp>
        <tr r="N113" s="1"/>
      </tp>
      <tp t="s">
        <v/>
        <stp/>
        <stp>KIAH FDH22090314_00Z-GEFS</stp>
        <stp>SNOW DEPTH</stp>
        <tr r="N376" s="1"/>
      </tp>
      <tp t="s">
        <v/>
        <stp/>
        <stp>KIAH FDH22082314_00Z-GEFS</stp>
        <stp>SNOW DEPTH</stp>
        <tr r="N112" s="1"/>
      </tp>
      <tp t="s">
        <v/>
        <stp/>
        <stp>KIAH FDH22090315_00Z-GEFS</stp>
        <stp>SNOW DEPTH</stp>
        <tr r="N377" s="1"/>
      </tp>
      <tp t="s">
        <v/>
        <stp/>
        <stp>KIAH FDH22082313_00Z-GEFS</stp>
        <stp>SNOW DEPTH</stp>
        <tr r="N111" s="1"/>
      </tp>
      <tp t="s">
        <v/>
        <stp/>
        <stp>KIAH FDH22090312_00Z-GEFS</stp>
        <stp>SNOW DEPTH</stp>
        <tr r="N374" s="1"/>
      </tp>
      <tp t="s">
        <v/>
        <stp/>
        <stp>KIAH FDH22082312_00Z-GEFS</stp>
        <stp>SNOW DEPTH</stp>
        <tr r="N110" s="1"/>
      </tp>
      <tp t="s">
        <v/>
        <stp/>
        <stp>KIAH FDH22090313_00Z-GEFS</stp>
        <stp>SNOW DEPTH</stp>
        <tr r="N375" s="1"/>
      </tp>
      <tp t="s">
        <v/>
        <stp/>
        <stp>KIAH FDH22082311_00Z-GEFS</stp>
        <stp>SNOW DEPTH</stp>
        <tr r="N109" s="1"/>
      </tp>
      <tp t="s">
        <v/>
        <stp/>
        <stp>KIAH FDH22090310_00Z-GEFS</stp>
        <stp>SNOW DEPTH</stp>
        <tr r="N372" s="1"/>
      </tp>
      <tp t="s">
        <v/>
        <stp/>
        <stp>KIAH FDH22082310_00Z-GEFS</stp>
        <stp>SNOW DEPTH</stp>
        <tr r="N108" s="1"/>
      </tp>
      <tp t="s">
        <v/>
        <stp/>
        <stp>KIAH FDH22090311_00Z-GEFS</stp>
        <stp>SNOW DEPTH</stp>
        <tr r="N373" s="1"/>
      </tp>
      <tp t="s">
        <v/>
        <stp/>
        <stp>KIAH FDH22082319_00Z-GEFS</stp>
        <stp>SNOW DEPTH</stp>
        <tr r="N117" s="1"/>
      </tp>
      <tp t="s">
        <v/>
        <stp/>
        <stp>KIAH FDH22090318_00Z-GEFS</stp>
        <stp>SNOW DEPTH</stp>
        <tr r="N380" s="1"/>
      </tp>
      <tp t="s">
        <v/>
        <stp/>
        <stp>KIAH FDH22082318_00Z-GEFS</stp>
        <stp>SNOW DEPTH</stp>
        <tr r="N116" s="1"/>
      </tp>
      <tp t="s">
        <v/>
        <stp/>
        <stp>KIAH FDH22090319_00Z-GEFS</stp>
        <stp>SNOW DEPTH</stp>
        <tr r="N381" s="1"/>
      </tp>
      <tp>
        <v>165.1</v>
        <stp/>
        <stp>KIAH FDH2208275_00Z-GEFS</stp>
        <stp>10 meter wind direction</stp>
        <tr r="P199" s="1"/>
      </tp>
      <tp>
        <v>162.69999999999999</v>
        <stp/>
        <stp>KIAH FDH2208274_00Z-GEFS</stp>
        <stp>10 meter wind direction</stp>
        <tr r="P198" s="1"/>
      </tp>
      <tp>
        <v>176.8</v>
        <stp/>
        <stp>KIAH FDH2208277_00Z-GEFS</stp>
        <stp>10 meter wind direction</stp>
        <tr r="P201" s="1"/>
      </tp>
      <tp>
        <v>169.6</v>
        <stp/>
        <stp>KIAH FDH2208276_00Z-GEFS</stp>
        <stp>10 meter wind direction</stp>
        <tr r="P200" s="1"/>
      </tp>
      <tp>
        <v>162.6</v>
        <stp/>
        <stp>KIAH FDH2208271_00Z-GEFS</stp>
        <stp>10 meter wind direction</stp>
        <tr r="P195" s="1"/>
      </tp>
      <tp>
        <v>161.80000000000001</v>
        <stp/>
        <stp>KIAH FDH2208273_00Z-GEFS</stp>
        <stp>10 meter wind direction</stp>
        <tr r="P197" s="1"/>
      </tp>
      <tp>
        <v>161.9</v>
        <stp/>
        <stp>KIAH FDH2208272_00Z-GEFS</stp>
        <stp>10 meter wind direction</stp>
        <tr r="P196" s="1"/>
      </tp>
      <tp>
        <v>161.1</v>
        <stp/>
        <stp>KIAH FDH2208279_00Z-GEFS</stp>
        <stp>10 meter wind direction</stp>
        <tr r="P203" s="1"/>
      </tp>
      <tp>
        <v>169.2</v>
        <stp/>
        <stp>KIAH FDH2208278_00Z-GEFS</stp>
        <stp>10 meter wind direction</stp>
        <tr r="P202" s="1"/>
      </tp>
      <tp>
        <v>0</v>
        <stp/>
        <stp>KIAH FDH22082424_00Z-GEFS</stp>
        <stp>SNOW DEPTH</stp>
        <tr r="N146" s="1"/>
      </tp>
      <tp>
        <v>0</v>
        <stp/>
        <stp>KIAH FDH22082423_00Z-GEFS</stp>
        <stp>SNOW DEPTH</stp>
        <tr r="N145" s="1"/>
      </tp>
      <tp t="s">
        <v/>
        <stp/>
        <stp>KIAH FDH22082422_00Z-GEFS</stp>
        <stp>SNOW DEPTH</stp>
        <tr r="N144" s="1"/>
      </tp>
      <tp>
        <v>0</v>
        <stp/>
        <stp>KIAH FDH22082421_00Z-GEFS</stp>
        <stp>SNOW DEPTH</stp>
        <tr r="N143" s="1"/>
      </tp>
      <tp>
        <v>0</v>
        <stp/>
        <stp>KIAH FDH22082420_00Z-GEFS</stp>
        <stp>SNOW DEPTH</stp>
        <tr r="N142" s="1"/>
      </tp>
      <tp t="s">
        <v/>
        <stp/>
        <stp>KIAH FDH22082417_00Z-GEFS</stp>
        <stp>SNOW DEPTH</stp>
        <tr r="N139" s="1"/>
      </tp>
      <tp t="s">
        <v/>
        <stp/>
        <stp>KIAH FDH22082416_00Z-GEFS</stp>
        <stp>SNOW DEPTH</stp>
        <tr r="N138" s="1"/>
      </tp>
      <tp t="s">
        <v/>
        <stp/>
        <stp>KIAH FDH22082415_00Z-GEFS</stp>
        <stp>SNOW DEPTH</stp>
        <tr r="N137" s="1"/>
      </tp>
      <tp t="s">
        <v/>
        <stp/>
        <stp>KIAH FDH22082414_00Z-GEFS</stp>
        <stp>SNOW DEPTH</stp>
        <tr r="N136" s="1"/>
      </tp>
      <tp t="s">
        <v/>
        <stp/>
        <stp>KIAH FDH22082413_00Z-GEFS</stp>
        <stp>SNOW DEPTH</stp>
        <tr r="N135" s="1"/>
      </tp>
      <tp t="s">
        <v/>
        <stp/>
        <stp>KIAH FDH22082412_00Z-GEFS</stp>
        <stp>SNOW DEPTH</stp>
        <tr r="N134" s="1"/>
      </tp>
      <tp t="s">
        <v/>
        <stp/>
        <stp>KIAH FDH22082411_00Z-GEFS</stp>
        <stp>SNOW DEPTH</stp>
        <tr r="N133" s="1"/>
      </tp>
      <tp t="s">
        <v/>
        <stp/>
        <stp>KIAH FDH22082410_00Z-GEFS</stp>
        <stp>SNOW DEPTH</stp>
        <tr r="N132" s="1"/>
      </tp>
      <tp t="s">
        <v/>
        <stp/>
        <stp>KIAH FDH22082419_00Z-GEFS</stp>
        <stp>SNOW DEPTH</stp>
        <tr r="N141" s="1"/>
      </tp>
      <tp t="s">
        <v/>
        <stp/>
        <stp>KIAH FDH22082418_00Z-GEFS</stp>
        <stp>SNOW DEPTH</stp>
        <tr r="N140" s="1"/>
      </tp>
      <tp>
        <v>185.7</v>
        <stp/>
        <stp>KIAH FDH2208205_00Z-GEFS</stp>
        <stp>10 meter wind direction</stp>
        <tr r="P31" s="1"/>
      </tp>
      <tp>
        <v>135.1</v>
        <stp/>
        <stp>KIAH FDH2208305_00Z-GEFS</stp>
        <stp>10 meter wind direction</stp>
        <tr r="P271" s="1"/>
      </tp>
      <tp>
        <v>187.8</v>
        <stp/>
        <stp>KIAH FDH2208204_00Z-GEFS</stp>
        <stp>10 meter wind direction</stp>
        <tr r="P30" s="1"/>
      </tp>
      <tp>
        <v>138.6</v>
        <stp/>
        <stp>KIAH FDH2208304_00Z-GEFS</stp>
        <stp>10 meter wind direction</stp>
        <tr r="P270" s="1"/>
      </tp>
      <tp>
        <v>180.6</v>
        <stp/>
        <stp>KIAH FDH2208207_00Z-GEFS</stp>
        <stp>10 meter wind direction</stp>
        <tr r="P33" s="1"/>
      </tp>
      <tp>
        <v>130.9</v>
        <stp/>
        <stp>KIAH FDH2208307_00Z-GEFS</stp>
        <stp>10 meter wind direction</stp>
        <tr r="P273" s="1"/>
      </tp>
      <tp>
        <v>183.3</v>
        <stp/>
        <stp>KIAH FDH2208206_00Z-GEFS</stp>
        <stp>10 meter wind direction</stp>
        <tr r="P32" s="1"/>
      </tp>
      <tp>
        <v>132.9</v>
        <stp/>
        <stp>KIAH FDH2208306_00Z-GEFS</stp>
        <stp>10 meter wind direction</stp>
        <tr r="P272" s="1"/>
      </tp>
      <tp>
        <v>185.8</v>
        <stp/>
        <stp>KIAH FDH2208201_00Z-GEFS</stp>
        <stp>10 meter wind direction</stp>
        <tr r="P27" s="1"/>
      </tp>
      <tp>
        <v>149.69999999999999</v>
        <stp/>
        <stp>KIAH FDH2208301_00Z-GEFS</stp>
        <stp>10 meter wind direction</stp>
        <tr r="P267" s="1"/>
      </tp>
      <tp>
        <v>187</v>
        <stp/>
        <stp>KIAH FDH2208203_00Z-GEFS</stp>
        <stp>10 meter wind direction</stp>
        <tr r="P29" s="1"/>
      </tp>
      <tp>
        <v>142.4</v>
        <stp/>
        <stp>KIAH FDH2208303_00Z-GEFS</stp>
        <stp>10 meter wind direction</stp>
        <tr r="P269" s="1"/>
      </tp>
      <tp>
        <v>186.4</v>
        <stp/>
        <stp>KIAH FDH2208202_00Z-GEFS</stp>
        <stp>10 meter wind direction</stp>
        <tr r="P28" s="1"/>
      </tp>
      <tp>
        <v>146</v>
        <stp/>
        <stp>KIAH FDH2208302_00Z-GEFS</stp>
        <stp>10 meter wind direction</stp>
        <tr r="P268" s="1"/>
      </tp>
      <tp>
        <v>183.4</v>
        <stp/>
        <stp>KIAH FDH2208209_00Z-GEFS</stp>
        <stp>10 meter wind direction</stp>
        <tr r="P35" s="1"/>
      </tp>
      <tp>
        <v>136.19999999999999</v>
        <stp/>
        <stp>KIAH FDH2208309_00Z-GEFS</stp>
        <stp>10 meter wind direction</stp>
        <tr r="P275" s="1"/>
      </tp>
      <tp>
        <v>182.2</v>
        <stp/>
        <stp>KIAH FDH2208208_00Z-GEFS</stp>
        <stp>10 meter wind direction</stp>
        <tr r="P34" s="1"/>
      </tp>
      <tp>
        <v>133.4</v>
        <stp/>
        <stp>KIAH FDH2208308_00Z-GEFS</stp>
        <stp>10 meter wind direction</stp>
        <tr r="P274" s="1"/>
      </tp>
      <tp>
        <v>0</v>
        <stp/>
        <stp>KIAH FDH22082524_00Z-GEFS</stp>
        <stp>SNOW DEPTH</stp>
        <tr r="N170" s="1"/>
      </tp>
      <tp>
        <v>0</v>
        <stp/>
        <stp>KIAH FDH22082523_00Z-GEFS</stp>
        <stp>SNOW DEPTH</stp>
        <tr r="N169" s="1"/>
      </tp>
      <tp t="s">
        <v/>
        <stp/>
        <stp>KIAH FDH22082522_00Z-GEFS</stp>
        <stp>SNOW DEPTH</stp>
        <tr r="N168" s="1"/>
      </tp>
      <tp>
        <v>0</v>
        <stp/>
        <stp>KIAH FDH22082521_00Z-GEFS</stp>
        <stp>SNOW DEPTH</stp>
        <tr r="N167" s="1"/>
      </tp>
      <tp>
        <v>0</v>
        <stp/>
        <stp>KIAH FDH22082520_00Z-GEFS</stp>
        <stp>SNOW DEPTH</stp>
        <tr r="N166" s="1"/>
      </tp>
      <tp t="s">
        <v/>
        <stp/>
        <stp>KIAH FDH22082517_00Z-GEFS</stp>
        <stp>SNOW DEPTH</stp>
        <tr r="N163" s="1"/>
      </tp>
      <tp t="s">
        <v/>
        <stp/>
        <stp>KIAH FDH22082516_00Z-GEFS</stp>
        <stp>SNOW DEPTH</stp>
        <tr r="N162" s="1"/>
      </tp>
      <tp t="s">
        <v/>
        <stp/>
        <stp>KIAH FDH22082515_00Z-GEFS</stp>
        <stp>SNOW DEPTH</stp>
        <tr r="N161" s="1"/>
      </tp>
      <tp t="s">
        <v/>
        <stp/>
        <stp>KIAH FDH22082514_00Z-GEFS</stp>
        <stp>SNOW DEPTH</stp>
        <tr r="N160" s="1"/>
      </tp>
      <tp t="s">
        <v/>
        <stp/>
        <stp>KIAH FDH22082513_00Z-GEFS</stp>
        <stp>SNOW DEPTH</stp>
        <tr r="N159" s="1"/>
      </tp>
      <tp t="s">
        <v/>
        <stp/>
        <stp>KIAH FDH22082512_00Z-GEFS</stp>
        <stp>SNOW DEPTH</stp>
        <tr r="N158" s="1"/>
      </tp>
      <tp t="s">
        <v/>
        <stp/>
        <stp>KIAH FDH22082511_00Z-GEFS</stp>
        <stp>SNOW DEPTH</stp>
        <tr r="N157" s="1"/>
      </tp>
      <tp t="s">
        <v/>
        <stp/>
        <stp>KIAH FDH22082510_00Z-GEFS</stp>
        <stp>SNOW DEPTH</stp>
        <tr r="N156" s="1"/>
      </tp>
      <tp t="s">
        <v/>
        <stp/>
        <stp>KIAH FDH22082519_00Z-GEFS</stp>
        <stp>SNOW DEPTH</stp>
        <tr r="N165" s="1"/>
      </tp>
      <tp t="s">
        <v/>
        <stp/>
        <stp>KIAH FDH22082518_00Z-GEFS</stp>
        <stp>SNOW DEPTH</stp>
        <tr r="N164" s="1"/>
      </tp>
      <tp>
        <v>172.1</v>
        <stp/>
        <stp>KIAH FDH2208215_00Z-GEFS</stp>
        <stp>10 meter wind direction</stp>
        <tr r="P55" s="1"/>
      </tp>
      <tp>
        <v>127.8</v>
        <stp/>
        <stp>KIAH FDH2208315_00Z-GEFS</stp>
        <stp>10 meter wind direction</stp>
        <tr r="P295" s="1"/>
      </tp>
      <tp>
        <v>127.6</v>
        <stp/>
        <stp>KIAH FDH2209015_00Z-GEFS</stp>
        <stp>10 meter wind direction</stp>
        <tr r="P319" s="1"/>
      </tp>
      <tp>
        <v>173.4</v>
        <stp/>
        <stp>KIAH FDH2208214_00Z-GEFS</stp>
        <stp>10 meter wind direction</stp>
        <tr r="P54" s="1"/>
      </tp>
      <tp>
        <v>131.6</v>
        <stp/>
        <stp>KIAH FDH2208314_00Z-GEFS</stp>
        <stp>10 meter wind direction</stp>
        <tr r="P294" s="1"/>
      </tp>
      <tp>
        <v>125.1</v>
        <stp/>
        <stp>KIAH FDH2209014_00Z-GEFS</stp>
        <stp>10 meter wind direction</stp>
        <tr r="P318" s="1"/>
      </tp>
      <tp>
        <v>169</v>
        <stp/>
        <stp>KIAH FDH2208217_00Z-GEFS</stp>
        <stp>10 meter wind direction</stp>
        <tr r="P57" s="1"/>
      </tp>
      <tp>
        <v>132.69999999999999</v>
        <stp/>
        <stp>KIAH FDH2208317_00Z-GEFS</stp>
        <stp>10 meter wind direction</stp>
        <tr r="P297" s="1"/>
      </tp>
      <tp>
        <v>119.4</v>
        <stp/>
        <stp>KIAH FDH2209017_00Z-GEFS</stp>
        <stp>10 meter wind direction</stp>
        <tr r="P321" s="1"/>
      </tp>
      <tp>
        <v>170.7</v>
        <stp/>
        <stp>KIAH FDH2208216_00Z-GEFS</stp>
        <stp>10 meter wind direction</stp>
        <tr r="P56" s="1"/>
      </tp>
      <tp>
        <v>136</v>
        <stp/>
        <stp>KIAH FDH2208316_00Z-GEFS</stp>
        <stp>10 meter wind direction</stp>
        <tr r="P296" s="1"/>
      </tp>
      <tp>
        <v>119.6</v>
        <stp/>
        <stp>KIAH FDH2209016_00Z-GEFS</stp>
        <stp>10 meter wind direction</stp>
        <tr r="P320" s="1"/>
      </tp>
      <tp>
        <v>169.7</v>
        <stp/>
        <stp>KIAH FDH2208211_00Z-GEFS</stp>
        <stp>10 meter wind direction</stp>
        <tr r="P51" s="1"/>
      </tp>
      <tp>
        <v>142</v>
        <stp/>
        <stp>KIAH FDH2208311_00Z-GEFS</stp>
        <stp>10 meter wind direction</stp>
        <tr r="P291" s="1"/>
      </tp>
      <tp>
        <v>158.80000000000001</v>
        <stp/>
        <stp>KIAH FDH2209011_00Z-GEFS</stp>
        <stp>10 meter wind direction</stp>
        <tr r="P315" s="1"/>
      </tp>
      <tp>
        <v>171.9</v>
        <stp/>
        <stp>KIAH FDH2208213_00Z-GEFS</stp>
        <stp>10 meter wind direction</stp>
        <tr r="P53" s="1"/>
      </tp>
      <tp>
        <v>135.9</v>
        <stp/>
        <stp>KIAH FDH2208313_00Z-GEFS</stp>
        <stp>10 meter wind direction</stp>
        <tr r="P293" s="1"/>
      </tp>
      <tp>
        <v>133.6</v>
        <stp/>
        <stp>KIAH FDH2209013_00Z-GEFS</stp>
        <stp>10 meter wind direction</stp>
        <tr r="P317" s="1"/>
      </tp>
      <tp>
        <v>170.8</v>
        <stp/>
        <stp>KIAH FDH2208212_00Z-GEFS</stp>
        <stp>10 meter wind direction</stp>
        <tr r="P52" s="1"/>
      </tp>
      <tp>
        <v>139.4</v>
        <stp/>
        <stp>KIAH FDH2208312_00Z-GEFS</stp>
        <stp>10 meter wind direction</stp>
        <tr r="P292" s="1"/>
      </tp>
      <tp>
        <v>158.80000000000001</v>
        <stp/>
        <stp>KIAH FDH2209012_00Z-GEFS</stp>
        <stp>10 meter wind direction</stp>
        <tr r="P316" s="1"/>
      </tp>
      <tp>
        <v>176.7</v>
        <stp/>
        <stp>KIAH FDH2208219_00Z-GEFS</stp>
        <stp>10 meter wind direction</stp>
        <tr r="P59" s="1"/>
      </tp>
      <tp>
        <v>129.6</v>
        <stp/>
        <stp>KIAH FDH2208319_00Z-GEFS</stp>
        <stp>10 meter wind direction</stp>
        <tr r="P299" s="1"/>
      </tp>
      <tp>
        <v>115.2</v>
        <stp/>
        <stp>KIAH FDH2209019_00Z-GEFS</stp>
        <stp>10 meter wind direction</stp>
        <tr r="P323" s="1"/>
      </tp>
      <tp>
        <v>173.5</v>
        <stp/>
        <stp>KIAH FDH2208218_00Z-GEFS</stp>
        <stp>10 meter wind direction</stp>
        <tr r="P58" s="1"/>
      </tp>
      <tp>
        <v>137</v>
        <stp/>
        <stp>KIAH FDH2208318_00Z-GEFS</stp>
        <stp>10 meter wind direction</stp>
        <tr r="P298" s="1"/>
      </tp>
      <tp>
        <v>123.2</v>
        <stp/>
        <stp>KIAH FDH2209018_00Z-GEFS</stp>
        <stp>10 meter wind direction</stp>
        <tr r="P322" s="1"/>
      </tp>
      <tp>
        <v>0</v>
        <stp/>
        <stp>KIAH FDH22082624_00Z-GEFS</stp>
        <stp>SNOW DEPTH</stp>
        <tr r="N194" s="1"/>
      </tp>
      <tp>
        <v>0</v>
        <stp/>
        <stp>KIAH FDH22082623_00Z-GEFS</stp>
        <stp>SNOW DEPTH</stp>
        <tr r="N193" s="1"/>
      </tp>
      <tp t="s">
        <v/>
        <stp/>
        <stp>KIAH FDH22082622_00Z-GEFS</stp>
        <stp>SNOW DEPTH</stp>
        <tr r="N192" s="1"/>
      </tp>
      <tp>
        <v>0</v>
        <stp/>
        <stp>KIAH FDH22082621_00Z-GEFS</stp>
        <stp>SNOW DEPTH</stp>
        <tr r="N191" s="1"/>
      </tp>
      <tp>
        <v>0</v>
        <stp/>
        <stp>KIAH FDH22082620_00Z-GEFS</stp>
        <stp>SNOW DEPTH</stp>
        <tr r="N190" s="1"/>
      </tp>
      <tp t="s">
        <v/>
        <stp/>
        <stp>KIAH FDH22082617_00Z-GEFS</stp>
        <stp>SNOW DEPTH</stp>
        <tr r="N187" s="1"/>
      </tp>
      <tp t="s">
        <v/>
        <stp/>
        <stp>KIAH FDH22082616_00Z-GEFS</stp>
        <stp>SNOW DEPTH</stp>
        <tr r="N186" s="1"/>
      </tp>
      <tp t="s">
        <v/>
        <stp/>
        <stp>KIAH FDH22082615_00Z-GEFS</stp>
        <stp>SNOW DEPTH</stp>
        <tr r="N185" s="1"/>
      </tp>
      <tp t="s">
        <v/>
        <stp/>
        <stp>KIAH FDH22082614_00Z-GEFS</stp>
        <stp>SNOW DEPTH</stp>
        <tr r="N184" s="1"/>
      </tp>
      <tp t="s">
        <v/>
        <stp/>
        <stp>KIAH FDH22082613_00Z-GEFS</stp>
        <stp>SNOW DEPTH</stp>
        <tr r="N183" s="1"/>
      </tp>
      <tp t="s">
        <v/>
        <stp/>
        <stp>KIAH FDH22082612_00Z-GEFS</stp>
        <stp>SNOW DEPTH</stp>
        <tr r="N182" s="1"/>
      </tp>
      <tp t="s">
        <v/>
        <stp/>
        <stp>KIAH FDH22082611_00Z-GEFS</stp>
        <stp>SNOW DEPTH</stp>
        <tr r="N181" s="1"/>
      </tp>
      <tp t="s">
        <v/>
        <stp/>
        <stp>KIAH FDH22082610_00Z-GEFS</stp>
        <stp>SNOW DEPTH</stp>
        <tr r="N180" s="1"/>
      </tp>
      <tp t="s">
        <v/>
        <stp/>
        <stp>KIAH FDH22082619_00Z-GEFS</stp>
        <stp>SNOW DEPTH</stp>
        <tr r="N189" s="1"/>
      </tp>
      <tp t="s">
        <v/>
        <stp/>
        <stp>KIAH FDH22082618_00Z-GEFS</stp>
        <stp>SNOW DEPTH</stp>
        <tr r="N188" s="1"/>
      </tp>
      <tp>
        <v>169.2</v>
        <stp/>
        <stp>KIAH FDH2208225_00Z-GEFS</stp>
        <stp>10 meter wind direction</stp>
        <tr r="P79" s="1"/>
      </tp>
      <tp>
        <v>146.19999999999999</v>
        <stp/>
        <stp>KIAH FDH2209025_00Z-GEFS</stp>
        <stp>10 meter wind direction</stp>
        <tr r="P343" s="1"/>
      </tp>
      <tp>
        <v>169.6</v>
        <stp/>
        <stp>KIAH FDH2208224_00Z-GEFS</stp>
        <stp>10 meter wind direction</stp>
        <tr r="P78" s="1"/>
      </tp>
      <tp>
        <v>141.9</v>
        <stp/>
        <stp>KIAH FDH2209024_00Z-GEFS</stp>
        <stp>10 meter wind direction</stp>
        <tr r="P342" s="1"/>
      </tp>
      <tp>
        <v>167.9</v>
        <stp/>
        <stp>KIAH FDH2208227_00Z-GEFS</stp>
        <stp>10 meter wind direction</stp>
        <tr r="P81" s="1"/>
      </tp>
      <tp>
        <v>147.6</v>
        <stp/>
        <stp>KIAH FDH2209027_00Z-GEFS</stp>
        <stp>10 meter wind direction</stp>
        <tr r="P345" s="1"/>
      </tp>
      <tp>
        <v>168.5</v>
        <stp/>
        <stp>KIAH FDH2208226_00Z-GEFS</stp>
        <stp>10 meter wind direction</stp>
        <tr r="P80" s="1"/>
      </tp>
      <tp>
        <v>147.9</v>
        <stp/>
        <stp>KIAH FDH2209026_00Z-GEFS</stp>
        <stp>10 meter wind direction</stp>
        <tr r="P344" s="1"/>
      </tp>
      <tp>
        <v>167.1</v>
        <stp/>
        <stp>KIAH FDH2208221_00Z-GEFS</stp>
        <stp>10 meter wind direction</stp>
        <tr r="P75" s="1"/>
      </tp>
      <tp>
        <v>139</v>
        <stp/>
        <stp>KIAH FDH2209021_00Z-GEFS</stp>
        <stp>10 meter wind direction</stp>
        <tr r="P339" s="1"/>
      </tp>
      <tp>
        <v>168.8</v>
        <stp/>
        <stp>KIAH FDH2208223_00Z-GEFS</stp>
        <stp>10 meter wind direction</stp>
        <tr r="P77" s="1"/>
      </tp>
      <tp>
        <v>140</v>
        <stp/>
        <stp>KIAH FDH2209023_00Z-GEFS</stp>
        <stp>10 meter wind direction</stp>
        <tr r="P341" s="1"/>
      </tp>
      <tp>
        <v>168</v>
        <stp/>
        <stp>KIAH FDH2208222_00Z-GEFS</stp>
        <stp>10 meter wind direction</stp>
        <tr r="P76" s="1"/>
      </tp>
      <tp>
        <v>139.30000000000001</v>
        <stp/>
        <stp>KIAH FDH2209022_00Z-GEFS</stp>
        <stp>10 meter wind direction</stp>
        <tr r="P340" s="1"/>
      </tp>
      <tp>
        <v>172.8</v>
        <stp/>
        <stp>KIAH FDH2208229_00Z-GEFS</stp>
        <stp>10 meter wind direction</stp>
        <tr r="P83" s="1"/>
      </tp>
      <tp>
        <v>144.19999999999999</v>
        <stp/>
        <stp>KIAH FDH2209029_00Z-GEFS</stp>
        <stp>10 meter wind direction</stp>
        <tr r="P347" s="1"/>
      </tp>
      <tp>
        <v>170.6</v>
        <stp/>
        <stp>KIAH FDH2208228_00Z-GEFS</stp>
        <stp>10 meter wind direction</stp>
        <tr r="P82" s="1"/>
      </tp>
      <tp>
        <v>140.6</v>
        <stp/>
        <stp>KIAH FDH2209028_00Z-GEFS</stp>
        <stp>10 meter wind direction</stp>
        <tr r="P346" s="1"/>
      </tp>
      <tp>
        <v>0</v>
        <stp/>
        <stp>KIAH FDH22082724_00Z-GEFS</stp>
        <stp>SNOW DEPTH</stp>
        <tr r="N218" s="1"/>
      </tp>
      <tp>
        <v>0</v>
        <stp/>
        <stp>KIAH FDH22082723_00Z-GEFS</stp>
        <stp>SNOW DEPTH</stp>
        <tr r="N217" s="1"/>
      </tp>
      <tp t="s">
        <v/>
        <stp/>
        <stp>KIAH FDH22082722_00Z-GEFS</stp>
        <stp>SNOW DEPTH</stp>
        <tr r="N216" s="1"/>
      </tp>
      <tp>
        <v>0</v>
        <stp/>
        <stp>KIAH FDH22082721_00Z-GEFS</stp>
        <stp>SNOW DEPTH</stp>
        <tr r="N215" s="1"/>
      </tp>
      <tp>
        <v>0</v>
        <stp/>
        <stp>KIAH FDH22082720_00Z-GEFS</stp>
        <stp>SNOW DEPTH</stp>
        <tr r="N214" s="1"/>
      </tp>
      <tp t="s">
        <v/>
        <stp/>
        <stp>KIAH FDH22082717_00Z-GEFS</stp>
        <stp>SNOW DEPTH</stp>
        <tr r="N211" s="1"/>
      </tp>
      <tp t="s">
        <v/>
        <stp/>
        <stp>KIAH FDH22082716_00Z-GEFS</stp>
        <stp>SNOW DEPTH</stp>
        <tr r="N210" s="1"/>
      </tp>
      <tp t="s">
        <v/>
        <stp/>
        <stp>KIAH FDH22082715_00Z-GEFS</stp>
        <stp>SNOW DEPTH</stp>
        <tr r="N209" s="1"/>
      </tp>
      <tp t="s">
        <v/>
        <stp/>
        <stp>KIAH FDH22082714_00Z-GEFS</stp>
        <stp>SNOW DEPTH</stp>
        <tr r="N208" s="1"/>
      </tp>
      <tp t="s">
        <v/>
        <stp/>
        <stp>KIAH FDH22082713_00Z-GEFS</stp>
        <stp>SNOW DEPTH</stp>
        <tr r="N207" s="1"/>
      </tp>
      <tp t="s">
        <v/>
        <stp/>
        <stp>KIAH FDH22082712_00Z-GEFS</stp>
        <stp>SNOW DEPTH</stp>
        <tr r="N206" s="1"/>
      </tp>
      <tp t="s">
        <v/>
        <stp/>
        <stp>KIAH FDH22082711_00Z-GEFS</stp>
        <stp>SNOW DEPTH</stp>
        <tr r="N205" s="1"/>
      </tp>
      <tp t="s">
        <v/>
        <stp/>
        <stp>KIAH FDH22082710_00Z-GEFS</stp>
        <stp>SNOW DEPTH</stp>
        <tr r="N204" s="1"/>
      </tp>
      <tp t="s">
        <v/>
        <stp/>
        <stp>KIAH FDH22082719_00Z-GEFS</stp>
        <stp>SNOW DEPTH</stp>
        <tr r="N213" s="1"/>
      </tp>
      <tp t="s">
        <v/>
        <stp/>
        <stp>KIAH FDH22082718_00Z-GEFS</stp>
        <stp>SNOW DEPTH</stp>
        <tr r="N212" s="1"/>
      </tp>
      <tp>
        <v>135.9</v>
        <stp/>
        <stp>KIAH FDH2208235_00Z-GEFS</stp>
        <stp>10 meter wind direction</stp>
        <tr r="P103" s="1"/>
      </tp>
      <tp>
        <v>138.69999999999999</v>
        <stp/>
        <stp>KIAH FDH2209035_00Z-GEFS</stp>
        <stp>10 meter wind direction</stp>
        <tr r="P367" s="1"/>
      </tp>
      <tp>
        <v>148.30000000000001</v>
        <stp/>
        <stp>KIAH FDH2208234_00Z-GEFS</stp>
        <stp>10 meter wind direction</stp>
        <tr r="P102" s="1"/>
      </tp>
      <tp>
        <v>138.5</v>
        <stp/>
        <stp>KIAH FDH2209034_00Z-GEFS</stp>
        <stp>10 meter wind direction</stp>
        <tr r="P366" s="1"/>
      </tp>
      <tp>
        <v>134.1</v>
        <stp/>
        <stp>KIAH FDH2208237_00Z-GEFS</stp>
        <stp>10 meter wind direction</stp>
        <tr r="P105" s="1"/>
      </tp>
      <tp>
        <v>143.5</v>
        <stp/>
        <stp>KIAH FDH2209037_00Z-GEFS</stp>
        <stp>10 meter wind direction</stp>
        <tr r="P369" s="1"/>
      </tp>
      <tp>
        <v>135.1</v>
        <stp/>
        <stp>KIAH FDH2208236_00Z-GEFS</stp>
        <stp>10 meter wind direction</stp>
        <tr r="P104" s="1"/>
      </tp>
      <tp>
        <v>141.19999999999999</v>
        <stp/>
        <stp>KIAH FDH2209036_00Z-GEFS</stp>
        <stp>10 meter wind direction</stp>
        <tr r="P368" s="1"/>
      </tp>
      <tp>
        <v>144.19999999999999</v>
        <stp/>
        <stp>KIAH FDH2208231_00Z-GEFS</stp>
        <stp>10 meter wind direction</stp>
        <tr r="P99" s="1"/>
      </tp>
      <tp>
        <v>141.69999999999999</v>
        <stp/>
        <stp>KIAH FDH2209031_00Z-GEFS</stp>
        <stp>10 meter wind direction</stp>
        <tr r="P363" s="1"/>
      </tp>
      <tp>
        <v>138.9</v>
        <stp/>
        <stp>KIAH FDH2208233_00Z-GEFS</stp>
        <stp>10 meter wind direction</stp>
        <tr r="P101" s="1"/>
      </tp>
      <tp>
        <v>139.5</v>
        <stp/>
        <stp>KIAH FDH2209033_00Z-GEFS</stp>
        <stp>10 meter wind direction</stp>
        <tr r="P365" s="1"/>
      </tp>
      <tp>
        <v>142.4</v>
        <stp/>
        <stp>KIAH FDH2208232_00Z-GEFS</stp>
        <stp>10 meter wind direction</stp>
        <tr r="P100" s="1"/>
      </tp>
      <tp>
        <v>140.4</v>
        <stp/>
        <stp>KIAH FDH2209032_00Z-GEFS</stp>
        <stp>10 meter wind direction</stp>
        <tr r="P364" s="1"/>
      </tp>
      <tp>
        <v>140.6</v>
        <stp/>
        <stp>KIAH FDH2208239_00Z-GEFS</stp>
        <stp>10 meter wind direction</stp>
        <tr r="P107" s="1"/>
      </tp>
      <tp>
        <v>115.6</v>
        <stp/>
        <stp>KIAH FDH2209039_00Z-GEFS</stp>
        <stp>10 meter wind direction</stp>
        <tr r="P371" s="1"/>
      </tp>
      <tp>
        <v>137.4</v>
        <stp/>
        <stp>KIAH FDH2208238_00Z-GEFS</stp>
        <stp>10 meter wind direction</stp>
        <tr r="P106" s="1"/>
      </tp>
      <tp>
        <v>135.1</v>
        <stp/>
        <stp>KIAH FDH2209038_00Z-GEFS</stp>
        <stp>10 meter wind direction</stp>
        <tr r="P37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sv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Meteogram!$G$7</c:f>
          <c:strCache>
            <c:ptCount val="1"/>
            <c:pt idx="0">
              <c:v>KIAH 00Z GEFS 72-hr Meteogram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060931546267401E-2"/>
          <c:y val="0.11591422639023351"/>
          <c:w val="0.91310513564848128"/>
          <c:h val="0.83745483795254472"/>
        </c:manualLayout>
      </c:layout>
      <c:lineChart>
        <c:grouping val="standard"/>
        <c:varyColors val="0"/>
        <c:ser>
          <c:idx val="3"/>
          <c:order val="0"/>
          <c:tx>
            <c:v>Heat Index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Meteogram!$AA$9:$AA$81</c:f>
              <c:numCache>
                <c:formatCode>0.0</c:formatCode>
                <c:ptCount val="73"/>
                <c:pt idx="0">
                  <c:v>76.856300000000005</c:v>
                </c:pt>
                <c:pt idx="1">
                  <c:v>78.735900000000015</c:v>
                </c:pt>
                <c:pt idx="2">
                  <c:v>82.629805715432468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91.022902198237801</c:v>
                </c:pt>
                <c:pt idx="14">
                  <c:v>88.929572637654147</c:v>
                </c:pt>
                <c:pt idx="15">
                  <c:v>0</c:v>
                </c:pt>
                <c:pt idx="16">
                  <c:v>0</c:v>
                </c:pt>
                <c:pt idx="17">
                  <c:v>85.20447198973649</c:v>
                </c:pt>
                <c:pt idx="18">
                  <c:v>84.410343727922722</c:v>
                </c:pt>
                <c:pt idx="19">
                  <c:v>83.898704490196025</c:v>
                </c:pt>
                <c:pt idx="20">
                  <c:v>83.321026802451442</c:v>
                </c:pt>
                <c:pt idx="21">
                  <c:v>82.740431857665158</c:v>
                </c:pt>
                <c:pt idx="22">
                  <c:v>82.36300419372067</c:v>
                </c:pt>
                <c:pt idx="23">
                  <c:v>82.004057271251554</c:v>
                </c:pt>
                <c:pt idx="24">
                  <c:v>81.597919708507618</c:v>
                </c:pt>
                <c:pt idx="25">
                  <c:v>85.969022628448116</c:v>
                </c:pt>
                <c:pt idx="26">
                  <c:v>89.77819832952386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93.657889260047853</c:v>
                </c:pt>
                <c:pt idx="38">
                  <c:v>91.465248387843559</c:v>
                </c:pt>
                <c:pt idx="39">
                  <c:v>0</c:v>
                </c:pt>
                <c:pt idx="40">
                  <c:v>88.347425746404227</c:v>
                </c:pt>
                <c:pt idx="41">
                  <c:v>87.57406180407915</c:v>
                </c:pt>
                <c:pt idx="42">
                  <c:v>86.778723543921103</c:v>
                </c:pt>
                <c:pt idx="43">
                  <c:v>86.355909320375915</c:v>
                </c:pt>
                <c:pt idx="44">
                  <c:v>85.926616998911257</c:v>
                </c:pt>
                <c:pt idx="45">
                  <c:v>85.473162416006616</c:v>
                </c:pt>
                <c:pt idx="46">
                  <c:v>85.170247218477527</c:v>
                </c:pt>
                <c:pt idx="47">
                  <c:v>84.911096576227337</c:v>
                </c:pt>
                <c:pt idx="48">
                  <c:v>84.584887863976022</c:v>
                </c:pt>
                <c:pt idx="49">
                  <c:v>88.016962859389125</c:v>
                </c:pt>
                <c:pt idx="50">
                  <c:v>91.125030564879836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94.040201494790978</c:v>
                </c:pt>
                <c:pt idx="62">
                  <c:v>92.005655503048899</c:v>
                </c:pt>
                <c:pt idx="63">
                  <c:v>0</c:v>
                </c:pt>
                <c:pt idx="64">
                  <c:v>0</c:v>
                </c:pt>
                <c:pt idx="65">
                  <c:v>87.95031456127721</c:v>
                </c:pt>
                <c:pt idx="66">
                  <c:v>86.970364364455563</c:v>
                </c:pt>
                <c:pt idx="67">
                  <c:v>86.415084285583703</c:v>
                </c:pt>
                <c:pt idx="68">
                  <c:v>85.833298573395126</c:v>
                </c:pt>
                <c:pt idx="69">
                  <c:v>85.224207497019577</c:v>
                </c:pt>
                <c:pt idx="70">
                  <c:v>84.813200398343881</c:v>
                </c:pt>
                <c:pt idx="71">
                  <c:v>84.410572979112885</c:v>
                </c:pt>
                <c:pt idx="72">
                  <c:v>84.000453702863709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A-48F1-9DE1-2044EC191894}"/>
            </c:ext>
          </c:extLst>
        </c:ser>
        <c:ser>
          <c:idx val="0"/>
          <c:order val="1"/>
          <c:tx>
            <c:v>Hourly 2m-Temp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Meteogram!$E$9:$E$81</c:f>
              <c:numCache>
                <c:formatCode>[$-409]h:mm\ AM/PM;@</c:formatCode>
                <c:ptCount val="73"/>
                <c:pt idx="0" formatCode="m/d/yyyy">
                  <c:v>44792.291666666664</c:v>
                </c:pt>
                <c:pt idx="1">
                  <c:v>44792.333333333328</c:v>
                </c:pt>
                <c:pt idx="2">
                  <c:v>44792.374999999993</c:v>
                </c:pt>
                <c:pt idx="3">
                  <c:v>44792.416666666657</c:v>
                </c:pt>
                <c:pt idx="4">
                  <c:v>44792.458333333321</c:v>
                </c:pt>
                <c:pt idx="5">
                  <c:v>44792.499999999985</c:v>
                </c:pt>
                <c:pt idx="6">
                  <c:v>44792.54166666665</c:v>
                </c:pt>
                <c:pt idx="7">
                  <c:v>44792.583333333314</c:v>
                </c:pt>
                <c:pt idx="8">
                  <c:v>44792.624999999978</c:v>
                </c:pt>
                <c:pt idx="9">
                  <c:v>44792.666666666642</c:v>
                </c:pt>
                <c:pt idx="10">
                  <c:v>44792.708333333307</c:v>
                </c:pt>
                <c:pt idx="11">
                  <c:v>44792.749999999971</c:v>
                </c:pt>
                <c:pt idx="12">
                  <c:v>44792.791666666635</c:v>
                </c:pt>
                <c:pt idx="13">
                  <c:v>44792.833333333299</c:v>
                </c:pt>
                <c:pt idx="14">
                  <c:v>44792.874999999964</c:v>
                </c:pt>
                <c:pt idx="15">
                  <c:v>44792.916666666628</c:v>
                </c:pt>
                <c:pt idx="16">
                  <c:v>44792.958333333292</c:v>
                </c:pt>
                <c:pt idx="17">
                  <c:v>44792.999999999956</c:v>
                </c:pt>
                <c:pt idx="18">
                  <c:v>44793.041666666621</c:v>
                </c:pt>
                <c:pt idx="19">
                  <c:v>44793.083333333285</c:v>
                </c:pt>
                <c:pt idx="20">
                  <c:v>44793.124999999949</c:v>
                </c:pt>
                <c:pt idx="21">
                  <c:v>44793.166666666613</c:v>
                </c:pt>
                <c:pt idx="22">
                  <c:v>44793.208333333278</c:v>
                </c:pt>
                <c:pt idx="23">
                  <c:v>44793.249999999942</c:v>
                </c:pt>
                <c:pt idx="24">
                  <c:v>44793.291666666606</c:v>
                </c:pt>
                <c:pt idx="25">
                  <c:v>44793.33333333327</c:v>
                </c:pt>
                <c:pt idx="26">
                  <c:v>44793.374999999935</c:v>
                </c:pt>
                <c:pt idx="27">
                  <c:v>44793.416666666599</c:v>
                </c:pt>
                <c:pt idx="28">
                  <c:v>44793.458333333263</c:v>
                </c:pt>
                <c:pt idx="29">
                  <c:v>44793.499999999927</c:v>
                </c:pt>
                <c:pt idx="30">
                  <c:v>44793.541666666591</c:v>
                </c:pt>
                <c:pt idx="31">
                  <c:v>44793.583333333256</c:v>
                </c:pt>
                <c:pt idx="32">
                  <c:v>44793.62499999992</c:v>
                </c:pt>
                <c:pt idx="33">
                  <c:v>44793.666666666584</c:v>
                </c:pt>
                <c:pt idx="34">
                  <c:v>44793.708333333248</c:v>
                </c:pt>
                <c:pt idx="35">
                  <c:v>44793.749999999913</c:v>
                </c:pt>
                <c:pt idx="36">
                  <c:v>44793.791666666577</c:v>
                </c:pt>
                <c:pt idx="37">
                  <c:v>44793.833333333241</c:v>
                </c:pt>
                <c:pt idx="38">
                  <c:v>44793.874999999905</c:v>
                </c:pt>
                <c:pt idx="39">
                  <c:v>44793.91666666657</c:v>
                </c:pt>
                <c:pt idx="40">
                  <c:v>44793.958333333234</c:v>
                </c:pt>
                <c:pt idx="41">
                  <c:v>44793.999999999898</c:v>
                </c:pt>
                <c:pt idx="42">
                  <c:v>44794.041666666562</c:v>
                </c:pt>
                <c:pt idx="43">
                  <c:v>44794.083333333227</c:v>
                </c:pt>
                <c:pt idx="44">
                  <c:v>44794.124999999891</c:v>
                </c:pt>
                <c:pt idx="45">
                  <c:v>44794.166666666555</c:v>
                </c:pt>
                <c:pt idx="46">
                  <c:v>44794.208333333219</c:v>
                </c:pt>
                <c:pt idx="47">
                  <c:v>44794.249999999884</c:v>
                </c:pt>
                <c:pt idx="48">
                  <c:v>44794.291666666548</c:v>
                </c:pt>
                <c:pt idx="49">
                  <c:v>44794.333333333212</c:v>
                </c:pt>
                <c:pt idx="50">
                  <c:v>44794.374999999876</c:v>
                </c:pt>
                <c:pt idx="51">
                  <c:v>44794.416666666541</c:v>
                </c:pt>
                <c:pt idx="52">
                  <c:v>44794.458333333205</c:v>
                </c:pt>
                <c:pt idx="53">
                  <c:v>44794.499999999869</c:v>
                </c:pt>
                <c:pt idx="54">
                  <c:v>44794.541666666533</c:v>
                </c:pt>
                <c:pt idx="55">
                  <c:v>44794.583333333198</c:v>
                </c:pt>
                <c:pt idx="56">
                  <c:v>44794.624999999862</c:v>
                </c:pt>
                <c:pt idx="57">
                  <c:v>44794.666666666526</c:v>
                </c:pt>
                <c:pt idx="58">
                  <c:v>44794.70833333319</c:v>
                </c:pt>
                <c:pt idx="59">
                  <c:v>44794.749999999854</c:v>
                </c:pt>
                <c:pt idx="60">
                  <c:v>44794.791666666519</c:v>
                </c:pt>
                <c:pt idx="61">
                  <c:v>44794.833333333183</c:v>
                </c:pt>
                <c:pt idx="62">
                  <c:v>44794.874999999847</c:v>
                </c:pt>
                <c:pt idx="63">
                  <c:v>44794.916666666511</c:v>
                </c:pt>
                <c:pt idx="64">
                  <c:v>44794.958333333176</c:v>
                </c:pt>
                <c:pt idx="65">
                  <c:v>44794.99999999984</c:v>
                </c:pt>
                <c:pt idx="66">
                  <c:v>44795.041666666504</c:v>
                </c:pt>
                <c:pt idx="67">
                  <c:v>44795.083333333168</c:v>
                </c:pt>
                <c:pt idx="68">
                  <c:v>44795.124999999833</c:v>
                </c:pt>
                <c:pt idx="69">
                  <c:v>44795.166666666497</c:v>
                </c:pt>
                <c:pt idx="70">
                  <c:v>44795.208333333161</c:v>
                </c:pt>
                <c:pt idx="71">
                  <c:v>44795.249999999825</c:v>
                </c:pt>
                <c:pt idx="72">
                  <c:v>44795.29166666649</c:v>
                </c:pt>
              </c:numCache>
            </c:numRef>
          </c:cat>
          <c:val>
            <c:numRef>
              <c:f>Meteogram!$J$9:$J$81</c:f>
              <c:numCache>
                <c:formatCode>0.0</c:formatCode>
                <c:ptCount val="73"/>
                <c:pt idx="0">
                  <c:v>75.614000000000004</c:v>
                </c:pt>
                <c:pt idx="1">
                  <c:v>77.468000000000004</c:v>
                </c:pt>
                <c:pt idx="2">
                  <c:v>79.322000000000003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85.028000000000006</c:v>
                </c:pt>
                <c:pt idx="14">
                  <c:v>83.462000000000003</c:v>
                </c:pt>
                <c:pt idx="15">
                  <c:v>0</c:v>
                </c:pt>
                <c:pt idx="16">
                  <c:v>0</c:v>
                </c:pt>
                <c:pt idx="17">
                  <c:v>80.816000000000003</c:v>
                </c:pt>
                <c:pt idx="18">
                  <c:v>80.27600000000001</c:v>
                </c:pt>
                <c:pt idx="19">
                  <c:v>79.933999999999997</c:v>
                </c:pt>
                <c:pt idx="20">
                  <c:v>79.573999999999998</c:v>
                </c:pt>
                <c:pt idx="21">
                  <c:v>79.231999999999999</c:v>
                </c:pt>
                <c:pt idx="22">
                  <c:v>79.016000000000005</c:v>
                </c:pt>
                <c:pt idx="23">
                  <c:v>78.818000000000012</c:v>
                </c:pt>
                <c:pt idx="24">
                  <c:v>78.602000000000004</c:v>
                </c:pt>
                <c:pt idx="25">
                  <c:v>80.978000000000009</c:v>
                </c:pt>
                <c:pt idx="26">
                  <c:v>83.335999999999999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86.611999999999995</c:v>
                </c:pt>
                <c:pt idx="38">
                  <c:v>84.92</c:v>
                </c:pt>
                <c:pt idx="39">
                  <c:v>0</c:v>
                </c:pt>
                <c:pt idx="40">
                  <c:v>82.67</c:v>
                </c:pt>
                <c:pt idx="41">
                  <c:v>82.111999999999995</c:v>
                </c:pt>
                <c:pt idx="42">
                  <c:v>81.554000000000002</c:v>
                </c:pt>
                <c:pt idx="43">
                  <c:v>81.23</c:v>
                </c:pt>
                <c:pt idx="44">
                  <c:v>80.924000000000007</c:v>
                </c:pt>
                <c:pt idx="45">
                  <c:v>80.617999999999995</c:v>
                </c:pt>
                <c:pt idx="46">
                  <c:v>80.42</c:v>
                </c:pt>
                <c:pt idx="47">
                  <c:v>80.240000000000009</c:v>
                </c:pt>
                <c:pt idx="48">
                  <c:v>80.042000000000002</c:v>
                </c:pt>
                <c:pt idx="49">
                  <c:v>81.931999999999988</c:v>
                </c:pt>
                <c:pt idx="50">
                  <c:v>83.822000000000003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86.828000000000003</c:v>
                </c:pt>
                <c:pt idx="62">
                  <c:v>85.171999999999997</c:v>
                </c:pt>
                <c:pt idx="63">
                  <c:v>0</c:v>
                </c:pt>
                <c:pt idx="64">
                  <c:v>0</c:v>
                </c:pt>
                <c:pt idx="65">
                  <c:v>82.13</c:v>
                </c:pt>
                <c:pt idx="66">
                  <c:v>81.445999999999998</c:v>
                </c:pt>
                <c:pt idx="67">
                  <c:v>81.085999999999999</c:v>
                </c:pt>
                <c:pt idx="68">
                  <c:v>80.725999999999999</c:v>
                </c:pt>
                <c:pt idx="69">
                  <c:v>80.366</c:v>
                </c:pt>
                <c:pt idx="70">
                  <c:v>80.150000000000006</c:v>
                </c:pt>
                <c:pt idx="71">
                  <c:v>79.933999999999997</c:v>
                </c:pt>
                <c:pt idx="72">
                  <c:v>79.718000000000004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36A-48F1-9DE1-2044EC191894}"/>
            </c:ext>
          </c:extLst>
        </c:ser>
        <c:ser>
          <c:idx val="1"/>
          <c:order val="2"/>
          <c:tx>
            <c:v>3-Hourly 2m Temps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Meteogram!$E$9:$E$81</c:f>
              <c:numCache>
                <c:formatCode>[$-409]h:mm\ AM/PM;@</c:formatCode>
                <c:ptCount val="73"/>
                <c:pt idx="0" formatCode="m/d/yyyy">
                  <c:v>44792.291666666664</c:v>
                </c:pt>
                <c:pt idx="1">
                  <c:v>44792.333333333328</c:v>
                </c:pt>
                <c:pt idx="2">
                  <c:v>44792.374999999993</c:v>
                </c:pt>
                <c:pt idx="3">
                  <c:v>44792.416666666657</c:v>
                </c:pt>
                <c:pt idx="4">
                  <c:v>44792.458333333321</c:v>
                </c:pt>
                <c:pt idx="5">
                  <c:v>44792.499999999985</c:v>
                </c:pt>
                <c:pt idx="6">
                  <c:v>44792.54166666665</c:v>
                </c:pt>
                <c:pt idx="7">
                  <c:v>44792.583333333314</c:v>
                </c:pt>
                <c:pt idx="8">
                  <c:v>44792.624999999978</c:v>
                </c:pt>
                <c:pt idx="9">
                  <c:v>44792.666666666642</c:v>
                </c:pt>
                <c:pt idx="10">
                  <c:v>44792.708333333307</c:v>
                </c:pt>
                <c:pt idx="11">
                  <c:v>44792.749999999971</c:v>
                </c:pt>
                <c:pt idx="12">
                  <c:v>44792.791666666635</c:v>
                </c:pt>
                <c:pt idx="13">
                  <c:v>44792.833333333299</c:v>
                </c:pt>
                <c:pt idx="14">
                  <c:v>44792.874999999964</c:v>
                </c:pt>
                <c:pt idx="15">
                  <c:v>44792.916666666628</c:v>
                </c:pt>
                <c:pt idx="16">
                  <c:v>44792.958333333292</c:v>
                </c:pt>
                <c:pt idx="17">
                  <c:v>44792.999999999956</c:v>
                </c:pt>
                <c:pt idx="18">
                  <c:v>44793.041666666621</c:v>
                </c:pt>
                <c:pt idx="19">
                  <c:v>44793.083333333285</c:v>
                </c:pt>
                <c:pt idx="20">
                  <c:v>44793.124999999949</c:v>
                </c:pt>
                <c:pt idx="21">
                  <c:v>44793.166666666613</c:v>
                </c:pt>
                <c:pt idx="22">
                  <c:v>44793.208333333278</c:v>
                </c:pt>
                <c:pt idx="23">
                  <c:v>44793.249999999942</c:v>
                </c:pt>
                <c:pt idx="24">
                  <c:v>44793.291666666606</c:v>
                </c:pt>
                <c:pt idx="25">
                  <c:v>44793.33333333327</c:v>
                </c:pt>
                <c:pt idx="26">
                  <c:v>44793.374999999935</c:v>
                </c:pt>
                <c:pt idx="27">
                  <c:v>44793.416666666599</c:v>
                </c:pt>
                <c:pt idx="28">
                  <c:v>44793.458333333263</c:v>
                </c:pt>
                <c:pt idx="29">
                  <c:v>44793.499999999927</c:v>
                </c:pt>
                <c:pt idx="30">
                  <c:v>44793.541666666591</c:v>
                </c:pt>
                <c:pt idx="31">
                  <c:v>44793.583333333256</c:v>
                </c:pt>
                <c:pt idx="32">
                  <c:v>44793.62499999992</c:v>
                </c:pt>
                <c:pt idx="33">
                  <c:v>44793.666666666584</c:v>
                </c:pt>
                <c:pt idx="34">
                  <c:v>44793.708333333248</c:v>
                </c:pt>
                <c:pt idx="35">
                  <c:v>44793.749999999913</c:v>
                </c:pt>
                <c:pt idx="36">
                  <c:v>44793.791666666577</c:v>
                </c:pt>
                <c:pt idx="37">
                  <c:v>44793.833333333241</c:v>
                </c:pt>
                <c:pt idx="38">
                  <c:v>44793.874999999905</c:v>
                </c:pt>
                <c:pt idx="39">
                  <c:v>44793.91666666657</c:v>
                </c:pt>
                <c:pt idx="40">
                  <c:v>44793.958333333234</c:v>
                </c:pt>
                <c:pt idx="41">
                  <c:v>44793.999999999898</c:v>
                </c:pt>
                <c:pt idx="42">
                  <c:v>44794.041666666562</c:v>
                </c:pt>
                <c:pt idx="43">
                  <c:v>44794.083333333227</c:v>
                </c:pt>
                <c:pt idx="44">
                  <c:v>44794.124999999891</c:v>
                </c:pt>
                <c:pt idx="45">
                  <c:v>44794.166666666555</c:v>
                </c:pt>
                <c:pt idx="46">
                  <c:v>44794.208333333219</c:v>
                </c:pt>
                <c:pt idx="47">
                  <c:v>44794.249999999884</c:v>
                </c:pt>
                <c:pt idx="48">
                  <c:v>44794.291666666548</c:v>
                </c:pt>
                <c:pt idx="49">
                  <c:v>44794.333333333212</c:v>
                </c:pt>
                <c:pt idx="50">
                  <c:v>44794.374999999876</c:v>
                </c:pt>
                <c:pt idx="51">
                  <c:v>44794.416666666541</c:v>
                </c:pt>
                <c:pt idx="52">
                  <c:v>44794.458333333205</c:v>
                </c:pt>
                <c:pt idx="53">
                  <c:v>44794.499999999869</c:v>
                </c:pt>
                <c:pt idx="54">
                  <c:v>44794.541666666533</c:v>
                </c:pt>
                <c:pt idx="55">
                  <c:v>44794.583333333198</c:v>
                </c:pt>
                <c:pt idx="56">
                  <c:v>44794.624999999862</c:v>
                </c:pt>
                <c:pt idx="57">
                  <c:v>44794.666666666526</c:v>
                </c:pt>
                <c:pt idx="58">
                  <c:v>44794.70833333319</c:v>
                </c:pt>
                <c:pt idx="59">
                  <c:v>44794.749999999854</c:v>
                </c:pt>
                <c:pt idx="60">
                  <c:v>44794.791666666519</c:v>
                </c:pt>
                <c:pt idx="61">
                  <c:v>44794.833333333183</c:v>
                </c:pt>
                <c:pt idx="62">
                  <c:v>44794.874999999847</c:v>
                </c:pt>
                <c:pt idx="63">
                  <c:v>44794.916666666511</c:v>
                </c:pt>
                <c:pt idx="64">
                  <c:v>44794.958333333176</c:v>
                </c:pt>
                <c:pt idx="65">
                  <c:v>44794.99999999984</c:v>
                </c:pt>
                <c:pt idx="66">
                  <c:v>44795.041666666504</c:v>
                </c:pt>
                <c:pt idx="67">
                  <c:v>44795.083333333168</c:v>
                </c:pt>
                <c:pt idx="68">
                  <c:v>44795.124999999833</c:v>
                </c:pt>
                <c:pt idx="69">
                  <c:v>44795.166666666497</c:v>
                </c:pt>
                <c:pt idx="70">
                  <c:v>44795.208333333161</c:v>
                </c:pt>
                <c:pt idx="71">
                  <c:v>44795.249999999825</c:v>
                </c:pt>
                <c:pt idx="72">
                  <c:v>44795.29166666649</c:v>
                </c:pt>
              </c:numCache>
            </c:numRef>
          </c:cat>
          <c:val>
            <c:numRef>
              <c:f>Meteogram!$K$9:$K$81</c:f>
              <c:numCache>
                <c:formatCode>0</c:formatCode>
                <c:ptCount val="73"/>
                <c:pt idx="0">
                  <c:v>75.614000000000004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80.27600000000001</c:v>
                </c:pt>
                <c:pt idx="19">
                  <c:v>0</c:v>
                </c:pt>
                <c:pt idx="20">
                  <c:v>0</c:v>
                </c:pt>
                <c:pt idx="21">
                  <c:v>79.231999999999999</c:v>
                </c:pt>
                <c:pt idx="22">
                  <c:v>0</c:v>
                </c:pt>
                <c:pt idx="23">
                  <c:v>0</c:v>
                </c:pt>
                <c:pt idx="24">
                  <c:v>78.602000000000004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81.554000000000002</c:v>
                </c:pt>
                <c:pt idx="43">
                  <c:v>0</c:v>
                </c:pt>
                <c:pt idx="44">
                  <c:v>0</c:v>
                </c:pt>
                <c:pt idx="45">
                  <c:v>80.617999999999995</c:v>
                </c:pt>
                <c:pt idx="46">
                  <c:v>0</c:v>
                </c:pt>
                <c:pt idx="47">
                  <c:v>0</c:v>
                </c:pt>
                <c:pt idx="48">
                  <c:v>80.042000000000002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81.445999999999998</c:v>
                </c:pt>
                <c:pt idx="67">
                  <c:v>0</c:v>
                </c:pt>
                <c:pt idx="68">
                  <c:v>0</c:v>
                </c:pt>
                <c:pt idx="69">
                  <c:v>80.366</c:v>
                </c:pt>
                <c:pt idx="70">
                  <c:v>0</c:v>
                </c:pt>
                <c:pt idx="71">
                  <c:v>0</c:v>
                </c:pt>
                <c:pt idx="72">
                  <c:v>79.718000000000004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A-48F1-9DE1-2044EC191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17712"/>
        <c:axId val="500718040"/>
      </c:lineChart>
      <c:lineChart>
        <c:grouping val="standard"/>
        <c:varyColors val="0"/>
        <c:ser>
          <c:idx val="2"/>
          <c:order val="3"/>
          <c:tx>
            <c:v>Relative Humidity</c:v>
          </c:tx>
          <c:spPr>
            <a:ln w="28575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Meteogram!$L$9:$L$81</c:f>
              <c:numCache>
                <c:formatCode>0.0</c:formatCode>
                <c:ptCount val="73"/>
                <c:pt idx="0">
                  <c:v>84.7</c:v>
                </c:pt>
                <c:pt idx="1">
                  <c:v>81.3</c:v>
                </c:pt>
                <c:pt idx="2">
                  <c:v>77.900000000000006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65.2</c:v>
                </c:pt>
                <c:pt idx="14">
                  <c:v>68.599999999999994</c:v>
                </c:pt>
                <c:pt idx="15">
                  <c:v>0</c:v>
                </c:pt>
                <c:pt idx="16">
                  <c:v>0</c:v>
                </c:pt>
                <c:pt idx="17">
                  <c:v>75.400000000000006</c:v>
                </c:pt>
                <c:pt idx="18">
                  <c:v>77.2</c:v>
                </c:pt>
                <c:pt idx="19">
                  <c:v>78.5</c:v>
                </c:pt>
                <c:pt idx="20">
                  <c:v>79.8</c:v>
                </c:pt>
                <c:pt idx="21">
                  <c:v>81</c:v>
                </c:pt>
                <c:pt idx="22">
                  <c:v>81.8</c:v>
                </c:pt>
                <c:pt idx="23">
                  <c:v>82.5</c:v>
                </c:pt>
                <c:pt idx="24">
                  <c:v>83.2</c:v>
                </c:pt>
                <c:pt idx="25">
                  <c:v>77.8</c:v>
                </c:pt>
                <c:pt idx="26">
                  <c:v>72.400000000000006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63.4</c:v>
                </c:pt>
                <c:pt idx="38">
                  <c:v>67.099999999999994</c:v>
                </c:pt>
                <c:pt idx="39">
                  <c:v>0</c:v>
                </c:pt>
                <c:pt idx="40">
                  <c:v>72.400000000000006</c:v>
                </c:pt>
                <c:pt idx="41">
                  <c:v>74</c:v>
                </c:pt>
                <c:pt idx="42">
                  <c:v>75.7</c:v>
                </c:pt>
                <c:pt idx="43">
                  <c:v>77</c:v>
                </c:pt>
                <c:pt idx="44">
                  <c:v>78.2</c:v>
                </c:pt>
                <c:pt idx="45">
                  <c:v>79.400000000000006</c:v>
                </c:pt>
                <c:pt idx="46">
                  <c:v>80.2</c:v>
                </c:pt>
                <c:pt idx="47">
                  <c:v>81.099999999999994</c:v>
                </c:pt>
                <c:pt idx="48">
                  <c:v>81.900000000000006</c:v>
                </c:pt>
                <c:pt idx="49">
                  <c:v>77.5</c:v>
                </c:pt>
                <c:pt idx="50">
                  <c:v>73.2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63.2</c:v>
                </c:pt>
                <c:pt idx="62">
                  <c:v>67.099999999999994</c:v>
                </c:pt>
                <c:pt idx="63">
                  <c:v>0</c:v>
                </c:pt>
                <c:pt idx="64">
                  <c:v>0</c:v>
                </c:pt>
                <c:pt idx="65">
                  <c:v>75.400000000000006</c:v>
                </c:pt>
                <c:pt idx="66">
                  <c:v>77.7</c:v>
                </c:pt>
                <c:pt idx="67">
                  <c:v>78.900000000000006</c:v>
                </c:pt>
                <c:pt idx="68">
                  <c:v>80.099999999999994</c:v>
                </c:pt>
                <c:pt idx="69">
                  <c:v>81.3</c:v>
                </c:pt>
                <c:pt idx="70">
                  <c:v>81.8</c:v>
                </c:pt>
                <c:pt idx="71">
                  <c:v>82.4</c:v>
                </c:pt>
                <c:pt idx="72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A-48F1-9DE1-2044EC191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158064"/>
        <c:axId val="683159376"/>
      </c:lineChart>
      <c:catAx>
        <c:axId val="5007177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[$-409]ddd\ h\ AM/P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7180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0071804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Temperature</a:t>
                </a:r>
                <a:r>
                  <a:rPr lang="en-US" baseline="0"/>
                  <a:t> (F)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717712"/>
        <c:crossesAt val="0"/>
        <c:crossBetween val="between"/>
      </c:valAx>
      <c:valAx>
        <c:axId val="683159376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Relative Humidity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158064"/>
        <c:crosses val="max"/>
        <c:crossBetween val="between"/>
      </c:valAx>
      <c:catAx>
        <c:axId val="68315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6831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811812744819073"/>
          <c:y val="3.4598410736583242E-2"/>
          <c:w val="0.369313572352793"/>
          <c:h val="4.4793545134647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Meteogram!$G$7</c:f>
          <c:strCache>
            <c:ptCount val="1"/>
            <c:pt idx="0">
              <c:v>KIAH 00Z GEFS 72-hr Meteogram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060931546267401E-2"/>
          <c:y val="0.11591422639023351"/>
          <c:w val="0.91310513564848128"/>
          <c:h val="0.83745483795254472"/>
        </c:manualLayout>
      </c:layout>
      <c:areaChart>
        <c:grouping val="standard"/>
        <c:varyColors val="0"/>
        <c:ser>
          <c:idx val="0"/>
          <c:order val="0"/>
          <c:tx>
            <c:v>Cloud Cover</c:v>
          </c:tx>
          <c:spPr>
            <a:gradFill rotWithShape="1">
              <a:gsLst>
                <a:gs pos="0">
                  <a:schemeClr val="accent3">
                    <a:shade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shade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shade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65000"/>
                  <a:shade val="95000"/>
                </a:schemeClr>
              </a:solidFill>
              <a:round/>
            </a:ln>
            <a:effectLst/>
          </c:spPr>
          <c:cat>
            <c:numRef>
              <c:f>Meteogram!$E$9:$E$81</c:f>
              <c:numCache>
                <c:formatCode>[$-409]h:mm\ AM/PM;@</c:formatCode>
                <c:ptCount val="73"/>
                <c:pt idx="0" formatCode="m/d/yyyy">
                  <c:v>44792.291666666664</c:v>
                </c:pt>
                <c:pt idx="1">
                  <c:v>44792.333333333328</c:v>
                </c:pt>
                <c:pt idx="2">
                  <c:v>44792.374999999993</c:v>
                </c:pt>
                <c:pt idx="3">
                  <c:v>44792.416666666657</c:v>
                </c:pt>
                <c:pt idx="4">
                  <c:v>44792.458333333321</c:v>
                </c:pt>
                <c:pt idx="5">
                  <c:v>44792.499999999985</c:v>
                </c:pt>
                <c:pt idx="6">
                  <c:v>44792.54166666665</c:v>
                </c:pt>
                <c:pt idx="7">
                  <c:v>44792.583333333314</c:v>
                </c:pt>
                <c:pt idx="8">
                  <c:v>44792.624999999978</c:v>
                </c:pt>
                <c:pt idx="9">
                  <c:v>44792.666666666642</c:v>
                </c:pt>
                <c:pt idx="10">
                  <c:v>44792.708333333307</c:v>
                </c:pt>
                <c:pt idx="11">
                  <c:v>44792.749999999971</c:v>
                </c:pt>
                <c:pt idx="12">
                  <c:v>44792.791666666635</c:v>
                </c:pt>
                <c:pt idx="13">
                  <c:v>44792.833333333299</c:v>
                </c:pt>
                <c:pt idx="14">
                  <c:v>44792.874999999964</c:v>
                </c:pt>
                <c:pt idx="15">
                  <c:v>44792.916666666628</c:v>
                </c:pt>
                <c:pt idx="16">
                  <c:v>44792.958333333292</c:v>
                </c:pt>
                <c:pt idx="17">
                  <c:v>44792.999999999956</c:v>
                </c:pt>
                <c:pt idx="18">
                  <c:v>44793.041666666621</c:v>
                </c:pt>
                <c:pt idx="19">
                  <c:v>44793.083333333285</c:v>
                </c:pt>
                <c:pt idx="20">
                  <c:v>44793.124999999949</c:v>
                </c:pt>
                <c:pt idx="21">
                  <c:v>44793.166666666613</c:v>
                </c:pt>
                <c:pt idx="22">
                  <c:v>44793.208333333278</c:v>
                </c:pt>
                <c:pt idx="23">
                  <c:v>44793.249999999942</c:v>
                </c:pt>
                <c:pt idx="24">
                  <c:v>44793.291666666606</c:v>
                </c:pt>
                <c:pt idx="25">
                  <c:v>44793.33333333327</c:v>
                </c:pt>
                <c:pt idx="26">
                  <c:v>44793.374999999935</c:v>
                </c:pt>
                <c:pt idx="27">
                  <c:v>44793.416666666599</c:v>
                </c:pt>
                <c:pt idx="28">
                  <c:v>44793.458333333263</c:v>
                </c:pt>
                <c:pt idx="29">
                  <c:v>44793.499999999927</c:v>
                </c:pt>
                <c:pt idx="30">
                  <c:v>44793.541666666591</c:v>
                </c:pt>
                <c:pt idx="31">
                  <c:v>44793.583333333256</c:v>
                </c:pt>
                <c:pt idx="32">
                  <c:v>44793.62499999992</c:v>
                </c:pt>
                <c:pt idx="33">
                  <c:v>44793.666666666584</c:v>
                </c:pt>
                <c:pt idx="34">
                  <c:v>44793.708333333248</c:v>
                </c:pt>
                <c:pt idx="35">
                  <c:v>44793.749999999913</c:v>
                </c:pt>
                <c:pt idx="36">
                  <c:v>44793.791666666577</c:v>
                </c:pt>
                <c:pt idx="37">
                  <c:v>44793.833333333241</c:v>
                </c:pt>
                <c:pt idx="38">
                  <c:v>44793.874999999905</c:v>
                </c:pt>
                <c:pt idx="39">
                  <c:v>44793.91666666657</c:v>
                </c:pt>
                <c:pt idx="40">
                  <c:v>44793.958333333234</c:v>
                </c:pt>
                <c:pt idx="41">
                  <c:v>44793.999999999898</c:v>
                </c:pt>
                <c:pt idx="42">
                  <c:v>44794.041666666562</c:v>
                </c:pt>
                <c:pt idx="43">
                  <c:v>44794.083333333227</c:v>
                </c:pt>
                <c:pt idx="44">
                  <c:v>44794.124999999891</c:v>
                </c:pt>
                <c:pt idx="45">
                  <c:v>44794.166666666555</c:v>
                </c:pt>
                <c:pt idx="46">
                  <c:v>44794.208333333219</c:v>
                </c:pt>
                <c:pt idx="47">
                  <c:v>44794.249999999884</c:v>
                </c:pt>
                <c:pt idx="48">
                  <c:v>44794.291666666548</c:v>
                </c:pt>
                <c:pt idx="49">
                  <c:v>44794.333333333212</c:v>
                </c:pt>
                <c:pt idx="50">
                  <c:v>44794.374999999876</c:v>
                </c:pt>
                <c:pt idx="51">
                  <c:v>44794.416666666541</c:v>
                </c:pt>
                <c:pt idx="52">
                  <c:v>44794.458333333205</c:v>
                </c:pt>
                <c:pt idx="53">
                  <c:v>44794.499999999869</c:v>
                </c:pt>
                <c:pt idx="54">
                  <c:v>44794.541666666533</c:v>
                </c:pt>
                <c:pt idx="55">
                  <c:v>44794.583333333198</c:v>
                </c:pt>
                <c:pt idx="56">
                  <c:v>44794.624999999862</c:v>
                </c:pt>
                <c:pt idx="57">
                  <c:v>44794.666666666526</c:v>
                </c:pt>
                <c:pt idx="58">
                  <c:v>44794.70833333319</c:v>
                </c:pt>
                <c:pt idx="59">
                  <c:v>44794.749999999854</c:v>
                </c:pt>
                <c:pt idx="60">
                  <c:v>44794.791666666519</c:v>
                </c:pt>
                <c:pt idx="61">
                  <c:v>44794.833333333183</c:v>
                </c:pt>
                <c:pt idx="62">
                  <c:v>44794.874999999847</c:v>
                </c:pt>
                <c:pt idx="63">
                  <c:v>44794.916666666511</c:v>
                </c:pt>
                <c:pt idx="64">
                  <c:v>44794.958333333176</c:v>
                </c:pt>
                <c:pt idx="65">
                  <c:v>44794.99999999984</c:v>
                </c:pt>
                <c:pt idx="66">
                  <c:v>44795.041666666504</c:v>
                </c:pt>
                <c:pt idx="67">
                  <c:v>44795.083333333168</c:v>
                </c:pt>
                <c:pt idx="68">
                  <c:v>44795.124999999833</c:v>
                </c:pt>
                <c:pt idx="69">
                  <c:v>44795.166666666497</c:v>
                </c:pt>
                <c:pt idx="70">
                  <c:v>44795.208333333161</c:v>
                </c:pt>
                <c:pt idx="71">
                  <c:v>44795.249999999825</c:v>
                </c:pt>
                <c:pt idx="72">
                  <c:v>44795.29166666649</c:v>
                </c:pt>
              </c:numCache>
            </c:numRef>
          </c:cat>
          <c:val>
            <c:numRef>
              <c:f>Meteogram!$O$9:$O$81</c:f>
              <c:numCache>
                <c:formatCode>0</c:formatCode>
                <c:ptCount val="73"/>
                <c:pt idx="1">
                  <c:v>77</c:v>
                </c:pt>
                <c:pt idx="2">
                  <c:v>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49</c:v>
                </c:pt>
                <c:pt idx="14">
                  <c:v>44</c:v>
                </c:pt>
                <c:pt idx="15">
                  <c:v>0</c:v>
                </c:pt>
                <c:pt idx="16">
                  <c:v>0</c:v>
                </c:pt>
                <c:pt idx="17">
                  <c:v>46</c:v>
                </c:pt>
                <c:pt idx="18">
                  <c:v>49</c:v>
                </c:pt>
                <c:pt idx="19">
                  <c:v>56</c:v>
                </c:pt>
                <c:pt idx="20">
                  <c:v>62</c:v>
                </c:pt>
                <c:pt idx="21">
                  <c:v>69</c:v>
                </c:pt>
                <c:pt idx="22">
                  <c:v>65</c:v>
                </c:pt>
                <c:pt idx="23">
                  <c:v>60</c:v>
                </c:pt>
                <c:pt idx="24">
                  <c:v>56</c:v>
                </c:pt>
                <c:pt idx="25">
                  <c:v>51</c:v>
                </c:pt>
                <c:pt idx="26">
                  <c:v>45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46</c:v>
                </c:pt>
                <c:pt idx="38">
                  <c:v>42</c:v>
                </c:pt>
                <c:pt idx="39">
                  <c:v>0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49</c:v>
                </c:pt>
                <c:pt idx="44">
                  <c:v>56</c:v>
                </c:pt>
                <c:pt idx="45">
                  <c:v>64</c:v>
                </c:pt>
                <c:pt idx="46">
                  <c:v>65</c:v>
                </c:pt>
                <c:pt idx="47">
                  <c:v>66</c:v>
                </c:pt>
                <c:pt idx="48">
                  <c:v>66</c:v>
                </c:pt>
                <c:pt idx="49">
                  <c:v>71</c:v>
                </c:pt>
                <c:pt idx="50">
                  <c:v>75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82</c:v>
                </c:pt>
                <c:pt idx="62">
                  <c:v>81</c:v>
                </c:pt>
                <c:pt idx="63">
                  <c:v>0</c:v>
                </c:pt>
                <c:pt idx="64">
                  <c:v>0</c:v>
                </c:pt>
                <c:pt idx="65">
                  <c:v>79</c:v>
                </c:pt>
                <c:pt idx="66">
                  <c:v>78</c:v>
                </c:pt>
                <c:pt idx="67">
                  <c:v>78</c:v>
                </c:pt>
                <c:pt idx="68">
                  <c:v>77</c:v>
                </c:pt>
                <c:pt idx="69">
                  <c:v>76</c:v>
                </c:pt>
                <c:pt idx="70">
                  <c:v>76</c:v>
                </c:pt>
                <c:pt idx="71">
                  <c:v>77</c:v>
                </c:pt>
                <c:pt idx="7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7-411A-958C-D0697450B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717712"/>
        <c:axId val="500718040"/>
      </c:areaChart>
      <c:barChart>
        <c:barDir val="col"/>
        <c:grouping val="clustered"/>
        <c:varyColors val="0"/>
        <c:ser>
          <c:idx val="2"/>
          <c:order val="2"/>
          <c:tx>
            <c:v>Precipitation</c:v>
          </c:tx>
          <c:spPr>
            <a:gradFill rotWithShape="1">
              <a:gsLst>
                <a:gs pos="0">
                  <a:schemeClr val="accent3">
                    <a:tint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tint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tint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tint val="65000"/>
                  <a:shade val="95000"/>
                </a:schemeClr>
              </a:solidFill>
              <a:round/>
            </a:ln>
            <a:effectLst/>
          </c:spPr>
          <c:invertIfNegative val="0"/>
          <c:val>
            <c:numRef>
              <c:f>Meteogram!$M$9:$M$81</c:f>
              <c:numCache>
                <c:formatCode>0.00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7-411A-958C-D0697450B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158064"/>
        <c:axId val="683159376"/>
      </c:barChart>
      <c:lineChart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17712"/>
        <c:axId val="5007180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Data Labels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Meteogram!$E$9:$E$81</c15:sqref>
                        </c15:formulaRef>
                      </c:ext>
                    </c:extLst>
                    <c:numCache>
                      <c:formatCode>[$-409]h:mm\ AM/PM;@</c:formatCode>
                      <c:ptCount val="73"/>
                      <c:pt idx="0" formatCode="m/d/yyyy">
                        <c:v>44792.291666666664</c:v>
                      </c:pt>
                      <c:pt idx="1">
                        <c:v>44792.333333333328</c:v>
                      </c:pt>
                      <c:pt idx="2">
                        <c:v>44792.374999999993</c:v>
                      </c:pt>
                      <c:pt idx="3">
                        <c:v>44792.416666666657</c:v>
                      </c:pt>
                      <c:pt idx="4">
                        <c:v>44792.458333333321</c:v>
                      </c:pt>
                      <c:pt idx="5">
                        <c:v>44792.499999999985</c:v>
                      </c:pt>
                      <c:pt idx="6">
                        <c:v>44792.54166666665</c:v>
                      </c:pt>
                      <c:pt idx="7">
                        <c:v>44792.583333333314</c:v>
                      </c:pt>
                      <c:pt idx="8">
                        <c:v>44792.624999999978</c:v>
                      </c:pt>
                      <c:pt idx="9">
                        <c:v>44792.666666666642</c:v>
                      </c:pt>
                      <c:pt idx="10">
                        <c:v>44792.708333333307</c:v>
                      </c:pt>
                      <c:pt idx="11">
                        <c:v>44792.749999999971</c:v>
                      </c:pt>
                      <c:pt idx="12">
                        <c:v>44792.791666666635</c:v>
                      </c:pt>
                      <c:pt idx="13">
                        <c:v>44792.833333333299</c:v>
                      </c:pt>
                      <c:pt idx="14">
                        <c:v>44792.874999999964</c:v>
                      </c:pt>
                      <c:pt idx="15">
                        <c:v>44792.916666666628</c:v>
                      </c:pt>
                      <c:pt idx="16">
                        <c:v>44792.958333333292</c:v>
                      </c:pt>
                      <c:pt idx="17">
                        <c:v>44792.999999999956</c:v>
                      </c:pt>
                      <c:pt idx="18">
                        <c:v>44793.041666666621</c:v>
                      </c:pt>
                      <c:pt idx="19">
                        <c:v>44793.083333333285</c:v>
                      </c:pt>
                      <c:pt idx="20">
                        <c:v>44793.124999999949</c:v>
                      </c:pt>
                      <c:pt idx="21">
                        <c:v>44793.166666666613</c:v>
                      </c:pt>
                      <c:pt idx="22">
                        <c:v>44793.208333333278</c:v>
                      </c:pt>
                      <c:pt idx="23">
                        <c:v>44793.249999999942</c:v>
                      </c:pt>
                      <c:pt idx="24">
                        <c:v>44793.291666666606</c:v>
                      </c:pt>
                      <c:pt idx="25">
                        <c:v>44793.33333333327</c:v>
                      </c:pt>
                      <c:pt idx="26">
                        <c:v>44793.374999999935</c:v>
                      </c:pt>
                      <c:pt idx="27">
                        <c:v>44793.416666666599</c:v>
                      </c:pt>
                      <c:pt idx="28">
                        <c:v>44793.458333333263</c:v>
                      </c:pt>
                      <c:pt idx="29">
                        <c:v>44793.499999999927</c:v>
                      </c:pt>
                      <c:pt idx="30">
                        <c:v>44793.541666666591</c:v>
                      </c:pt>
                      <c:pt idx="31">
                        <c:v>44793.583333333256</c:v>
                      </c:pt>
                      <c:pt idx="32">
                        <c:v>44793.62499999992</c:v>
                      </c:pt>
                      <c:pt idx="33">
                        <c:v>44793.666666666584</c:v>
                      </c:pt>
                      <c:pt idx="34">
                        <c:v>44793.708333333248</c:v>
                      </c:pt>
                      <c:pt idx="35">
                        <c:v>44793.749999999913</c:v>
                      </c:pt>
                      <c:pt idx="36">
                        <c:v>44793.791666666577</c:v>
                      </c:pt>
                      <c:pt idx="37">
                        <c:v>44793.833333333241</c:v>
                      </c:pt>
                      <c:pt idx="38">
                        <c:v>44793.874999999905</c:v>
                      </c:pt>
                      <c:pt idx="39">
                        <c:v>44793.91666666657</c:v>
                      </c:pt>
                      <c:pt idx="40">
                        <c:v>44793.958333333234</c:v>
                      </c:pt>
                      <c:pt idx="41">
                        <c:v>44793.999999999898</c:v>
                      </c:pt>
                      <c:pt idx="42">
                        <c:v>44794.041666666562</c:v>
                      </c:pt>
                      <c:pt idx="43">
                        <c:v>44794.083333333227</c:v>
                      </c:pt>
                      <c:pt idx="44">
                        <c:v>44794.124999999891</c:v>
                      </c:pt>
                      <c:pt idx="45">
                        <c:v>44794.166666666555</c:v>
                      </c:pt>
                      <c:pt idx="46">
                        <c:v>44794.208333333219</c:v>
                      </c:pt>
                      <c:pt idx="47">
                        <c:v>44794.249999999884</c:v>
                      </c:pt>
                      <c:pt idx="48">
                        <c:v>44794.291666666548</c:v>
                      </c:pt>
                      <c:pt idx="49">
                        <c:v>44794.333333333212</c:v>
                      </c:pt>
                      <c:pt idx="50">
                        <c:v>44794.374999999876</c:v>
                      </c:pt>
                      <c:pt idx="51">
                        <c:v>44794.416666666541</c:v>
                      </c:pt>
                      <c:pt idx="52">
                        <c:v>44794.458333333205</c:v>
                      </c:pt>
                      <c:pt idx="53">
                        <c:v>44794.499999999869</c:v>
                      </c:pt>
                      <c:pt idx="54">
                        <c:v>44794.541666666533</c:v>
                      </c:pt>
                      <c:pt idx="55">
                        <c:v>44794.583333333198</c:v>
                      </c:pt>
                      <c:pt idx="56">
                        <c:v>44794.624999999862</c:v>
                      </c:pt>
                      <c:pt idx="57">
                        <c:v>44794.666666666526</c:v>
                      </c:pt>
                      <c:pt idx="58">
                        <c:v>44794.70833333319</c:v>
                      </c:pt>
                      <c:pt idx="59">
                        <c:v>44794.749999999854</c:v>
                      </c:pt>
                      <c:pt idx="60">
                        <c:v>44794.791666666519</c:v>
                      </c:pt>
                      <c:pt idx="61">
                        <c:v>44794.833333333183</c:v>
                      </c:pt>
                      <c:pt idx="62">
                        <c:v>44794.874999999847</c:v>
                      </c:pt>
                      <c:pt idx="63">
                        <c:v>44794.916666666511</c:v>
                      </c:pt>
                      <c:pt idx="64">
                        <c:v>44794.958333333176</c:v>
                      </c:pt>
                      <c:pt idx="65">
                        <c:v>44794.99999999984</c:v>
                      </c:pt>
                      <c:pt idx="66">
                        <c:v>44795.041666666504</c:v>
                      </c:pt>
                      <c:pt idx="67">
                        <c:v>44795.083333333168</c:v>
                      </c:pt>
                      <c:pt idx="68">
                        <c:v>44795.124999999833</c:v>
                      </c:pt>
                      <c:pt idx="69">
                        <c:v>44795.166666666497</c:v>
                      </c:pt>
                      <c:pt idx="70">
                        <c:v>44795.208333333161</c:v>
                      </c:pt>
                      <c:pt idx="71">
                        <c:v>44795.249999999825</c:v>
                      </c:pt>
                      <c:pt idx="72">
                        <c:v>44795.29166666649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Meteogram!$K$9:$K$81</c15:sqref>
                        </c15:formulaRef>
                      </c:ext>
                    </c:extLst>
                    <c:numCache>
                      <c:formatCode>0</c:formatCode>
                      <c:ptCount val="73"/>
                      <c:pt idx="0">
                        <c:v>75.614000000000004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80.27600000000001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79.231999999999999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78.602000000000004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81.554000000000002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80.617999999999995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80.042000000000002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81.445999999999998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80.366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79.718000000000004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397-411A-958C-D0697450BD72}"/>
                  </c:ext>
                </c:extLst>
              </c15:ser>
            </c15:filteredLineSeries>
          </c:ext>
        </c:extLst>
      </c:lineChart>
      <c:catAx>
        <c:axId val="500717712"/>
        <c:scaling>
          <c:orientation val="minMax"/>
        </c:scaling>
        <c:delete val="0"/>
        <c:axPos val="b"/>
        <c:numFmt formatCode="[$-409]ddd\ h\ AM/P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7180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007180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Cloud Cover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717712"/>
        <c:crossesAt val="0"/>
        <c:crossBetween val="between"/>
      </c:valAx>
      <c:valAx>
        <c:axId val="683159376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Preciipitation (in)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158064"/>
        <c:crosses val="max"/>
        <c:crossBetween val="between"/>
      </c:valAx>
      <c:catAx>
        <c:axId val="683158064"/>
        <c:scaling>
          <c:orientation val="minMax"/>
        </c:scaling>
        <c:delete val="1"/>
        <c:axPos val="b"/>
        <c:numFmt formatCode="m/d/yyyy" sourceLinked="1"/>
        <c:majorTickMark val="none"/>
        <c:minorTickMark val="none"/>
        <c:tickLblPos val="nextTo"/>
        <c:crossAx val="6831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Meteogram!$G$7</c:f>
          <c:strCache>
            <c:ptCount val="1"/>
            <c:pt idx="0">
              <c:v>KIAH 00Z GEFS 72-hr Meteogram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7371361612922992E-2"/>
          <c:y val="2.3896500189415224E-2"/>
          <c:w val="0.94322823313805526"/>
          <c:h val="0.83745483795254472"/>
        </c:manualLayout>
      </c:layout>
      <c:areaChart>
        <c:grouping val="standard"/>
        <c:varyColors val="0"/>
        <c:ser>
          <c:idx val="0"/>
          <c:order val="0"/>
          <c:tx>
            <c:v>Wind Speed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>
              <a:glow rad="127000">
                <a:schemeClr val="bg1"/>
              </a:glow>
            </a:effectLst>
          </c:spPr>
          <c:cat>
            <c:numRef>
              <c:f>Meteogram!$E$9:$E$81</c:f>
              <c:numCache>
                <c:formatCode>[$-409]h:mm\ AM/PM;@</c:formatCode>
                <c:ptCount val="73"/>
                <c:pt idx="0" formatCode="m/d/yyyy">
                  <c:v>44792.291666666664</c:v>
                </c:pt>
                <c:pt idx="1">
                  <c:v>44792.333333333328</c:v>
                </c:pt>
                <c:pt idx="2">
                  <c:v>44792.374999999993</c:v>
                </c:pt>
                <c:pt idx="3">
                  <c:v>44792.416666666657</c:v>
                </c:pt>
                <c:pt idx="4">
                  <c:v>44792.458333333321</c:v>
                </c:pt>
                <c:pt idx="5">
                  <c:v>44792.499999999985</c:v>
                </c:pt>
                <c:pt idx="6">
                  <c:v>44792.54166666665</c:v>
                </c:pt>
                <c:pt idx="7">
                  <c:v>44792.583333333314</c:v>
                </c:pt>
                <c:pt idx="8">
                  <c:v>44792.624999999978</c:v>
                </c:pt>
                <c:pt idx="9">
                  <c:v>44792.666666666642</c:v>
                </c:pt>
                <c:pt idx="10">
                  <c:v>44792.708333333307</c:v>
                </c:pt>
                <c:pt idx="11">
                  <c:v>44792.749999999971</c:v>
                </c:pt>
                <c:pt idx="12">
                  <c:v>44792.791666666635</c:v>
                </c:pt>
                <c:pt idx="13">
                  <c:v>44792.833333333299</c:v>
                </c:pt>
                <c:pt idx="14">
                  <c:v>44792.874999999964</c:v>
                </c:pt>
                <c:pt idx="15">
                  <c:v>44792.916666666628</c:v>
                </c:pt>
                <c:pt idx="16">
                  <c:v>44792.958333333292</c:v>
                </c:pt>
                <c:pt idx="17">
                  <c:v>44792.999999999956</c:v>
                </c:pt>
                <c:pt idx="18">
                  <c:v>44793.041666666621</c:v>
                </c:pt>
                <c:pt idx="19">
                  <c:v>44793.083333333285</c:v>
                </c:pt>
                <c:pt idx="20">
                  <c:v>44793.124999999949</c:v>
                </c:pt>
                <c:pt idx="21">
                  <c:v>44793.166666666613</c:v>
                </c:pt>
                <c:pt idx="22">
                  <c:v>44793.208333333278</c:v>
                </c:pt>
                <c:pt idx="23">
                  <c:v>44793.249999999942</c:v>
                </c:pt>
                <c:pt idx="24">
                  <c:v>44793.291666666606</c:v>
                </c:pt>
                <c:pt idx="25">
                  <c:v>44793.33333333327</c:v>
                </c:pt>
                <c:pt idx="26">
                  <c:v>44793.374999999935</c:v>
                </c:pt>
                <c:pt idx="27">
                  <c:v>44793.416666666599</c:v>
                </c:pt>
                <c:pt idx="28">
                  <c:v>44793.458333333263</c:v>
                </c:pt>
                <c:pt idx="29">
                  <c:v>44793.499999999927</c:v>
                </c:pt>
                <c:pt idx="30">
                  <c:v>44793.541666666591</c:v>
                </c:pt>
                <c:pt idx="31">
                  <c:v>44793.583333333256</c:v>
                </c:pt>
                <c:pt idx="32">
                  <c:v>44793.62499999992</c:v>
                </c:pt>
                <c:pt idx="33">
                  <c:v>44793.666666666584</c:v>
                </c:pt>
                <c:pt idx="34">
                  <c:v>44793.708333333248</c:v>
                </c:pt>
                <c:pt idx="35">
                  <c:v>44793.749999999913</c:v>
                </c:pt>
                <c:pt idx="36">
                  <c:v>44793.791666666577</c:v>
                </c:pt>
                <c:pt idx="37">
                  <c:v>44793.833333333241</c:v>
                </c:pt>
                <c:pt idx="38">
                  <c:v>44793.874999999905</c:v>
                </c:pt>
                <c:pt idx="39">
                  <c:v>44793.91666666657</c:v>
                </c:pt>
                <c:pt idx="40">
                  <c:v>44793.958333333234</c:v>
                </c:pt>
                <c:pt idx="41">
                  <c:v>44793.999999999898</c:v>
                </c:pt>
                <c:pt idx="42">
                  <c:v>44794.041666666562</c:v>
                </c:pt>
                <c:pt idx="43">
                  <c:v>44794.083333333227</c:v>
                </c:pt>
                <c:pt idx="44">
                  <c:v>44794.124999999891</c:v>
                </c:pt>
                <c:pt idx="45">
                  <c:v>44794.166666666555</c:v>
                </c:pt>
                <c:pt idx="46">
                  <c:v>44794.208333333219</c:v>
                </c:pt>
                <c:pt idx="47">
                  <c:v>44794.249999999884</c:v>
                </c:pt>
                <c:pt idx="48">
                  <c:v>44794.291666666548</c:v>
                </c:pt>
                <c:pt idx="49">
                  <c:v>44794.333333333212</c:v>
                </c:pt>
                <c:pt idx="50">
                  <c:v>44794.374999999876</c:v>
                </c:pt>
                <c:pt idx="51">
                  <c:v>44794.416666666541</c:v>
                </c:pt>
                <c:pt idx="52">
                  <c:v>44794.458333333205</c:v>
                </c:pt>
                <c:pt idx="53">
                  <c:v>44794.499999999869</c:v>
                </c:pt>
                <c:pt idx="54">
                  <c:v>44794.541666666533</c:v>
                </c:pt>
                <c:pt idx="55">
                  <c:v>44794.583333333198</c:v>
                </c:pt>
                <c:pt idx="56">
                  <c:v>44794.624999999862</c:v>
                </c:pt>
                <c:pt idx="57">
                  <c:v>44794.666666666526</c:v>
                </c:pt>
                <c:pt idx="58">
                  <c:v>44794.70833333319</c:v>
                </c:pt>
                <c:pt idx="59">
                  <c:v>44794.749999999854</c:v>
                </c:pt>
                <c:pt idx="60">
                  <c:v>44794.791666666519</c:v>
                </c:pt>
                <c:pt idx="61">
                  <c:v>44794.833333333183</c:v>
                </c:pt>
                <c:pt idx="62">
                  <c:v>44794.874999999847</c:v>
                </c:pt>
                <c:pt idx="63">
                  <c:v>44794.916666666511</c:v>
                </c:pt>
                <c:pt idx="64">
                  <c:v>44794.958333333176</c:v>
                </c:pt>
                <c:pt idx="65">
                  <c:v>44794.99999999984</c:v>
                </c:pt>
                <c:pt idx="66">
                  <c:v>44795.041666666504</c:v>
                </c:pt>
                <c:pt idx="67">
                  <c:v>44795.083333333168</c:v>
                </c:pt>
                <c:pt idx="68">
                  <c:v>44795.124999999833</c:v>
                </c:pt>
                <c:pt idx="69">
                  <c:v>44795.166666666497</c:v>
                </c:pt>
                <c:pt idx="70">
                  <c:v>44795.208333333161</c:v>
                </c:pt>
                <c:pt idx="71">
                  <c:v>44795.249999999825</c:v>
                </c:pt>
                <c:pt idx="72">
                  <c:v>44795.29166666649</c:v>
                </c:pt>
              </c:numCache>
            </c:numRef>
          </c:cat>
          <c:val>
            <c:numRef>
              <c:f>Meteogram!$Q$9:$Q$81</c:f>
              <c:numCache>
                <c:formatCode>0</c:formatCode>
                <c:ptCount val="73"/>
                <c:pt idx="0">
                  <c:v>1.1599999999999999</c:v>
                </c:pt>
                <c:pt idx="1">
                  <c:v>1.1100000000000001</c:v>
                </c:pt>
                <c:pt idx="2">
                  <c:v>1.17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3.78</c:v>
                </c:pt>
                <c:pt idx="14">
                  <c:v>3.87</c:v>
                </c:pt>
                <c:pt idx="15">
                  <c:v>0</c:v>
                </c:pt>
                <c:pt idx="16">
                  <c:v>0</c:v>
                </c:pt>
                <c:pt idx="17">
                  <c:v>3.61</c:v>
                </c:pt>
                <c:pt idx="18">
                  <c:v>3.43</c:v>
                </c:pt>
                <c:pt idx="19">
                  <c:v>3.11</c:v>
                </c:pt>
                <c:pt idx="20">
                  <c:v>2.79</c:v>
                </c:pt>
                <c:pt idx="21">
                  <c:v>2.4700000000000002</c:v>
                </c:pt>
                <c:pt idx="22">
                  <c:v>2.31</c:v>
                </c:pt>
                <c:pt idx="23">
                  <c:v>2.15</c:v>
                </c:pt>
                <c:pt idx="24">
                  <c:v>2.0099999999999998</c:v>
                </c:pt>
                <c:pt idx="25">
                  <c:v>2.4</c:v>
                </c:pt>
                <c:pt idx="26">
                  <c:v>2.81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3.77</c:v>
                </c:pt>
                <c:pt idx="38">
                  <c:v>3.68</c:v>
                </c:pt>
                <c:pt idx="39">
                  <c:v>0</c:v>
                </c:pt>
                <c:pt idx="40">
                  <c:v>3.4</c:v>
                </c:pt>
                <c:pt idx="41">
                  <c:v>3.22</c:v>
                </c:pt>
                <c:pt idx="42">
                  <c:v>3.04</c:v>
                </c:pt>
                <c:pt idx="43">
                  <c:v>2.86</c:v>
                </c:pt>
                <c:pt idx="44">
                  <c:v>2.67</c:v>
                </c:pt>
                <c:pt idx="45">
                  <c:v>2.5</c:v>
                </c:pt>
                <c:pt idx="46">
                  <c:v>2.35</c:v>
                </c:pt>
                <c:pt idx="47">
                  <c:v>2.2000000000000002</c:v>
                </c:pt>
                <c:pt idx="48">
                  <c:v>2.0699999999999998</c:v>
                </c:pt>
                <c:pt idx="49">
                  <c:v>2.42</c:v>
                </c:pt>
                <c:pt idx="50">
                  <c:v>2.8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4.04</c:v>
                </c:pt>
                <c:pt idx="62">
                  <c:v>4.04</c:v>
                </c:pt>
                <c:pt idx="63">
                  <c:v>0</c:v>
                </c:pt>
                <c:pt idx="64">
                  <c:v>0</c:v>
                </c:pt>
                <c:pt idx="65">
                  <c:v>3.54</c:v>
                </c:pt>
                <c:pt idx="66">
                  <c:v>3.3</c:v>
                </c:pt>
                <c:pt idx="67">
                  <c:v>3.1</c:v>
                </c:pt>
                <c:pt idx="68">
                  <c:v>2.91</c:v>
                </c:pt>
                <c:pt idx="69">
                  <c:v>2.73</c:v>
                </c:pt>
                <c:pt idx="70">
                  <c:v>2.5299999999999998</c:v>
                </c:pt>
                <c:pt idx="71">
                  <c:v>2.35</c:v>
                </c:pt>
                <c:pt idx="72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8-4246-B941-69F737598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717712"/>
        <c:axId val="500718040"/>
      </c:areaChart>
      <c:barChart>
        <c:barDir val="col"/>
        <c:grouping val="clustered"/>
        <c:varyColors val="0"/>
        <c:ser>
          <c:idx val="2"/>
          <c:order val="1"/>
          <c:tx>
            <c:v>Wind Speed</c:v>
          </c:tx>
          <c:invertIfNegative val="0"/>
          <c:val>
            <c:numRef>
              <c:f>Meteogram!$T$9:$T$81</c:f>
              <c:numCache>
                <c:formatCode>0.0</c:formatCode>
                <c:ptCount val="73"/>
                <c:pt idx="0">
                  <c:v>-999</c:v>
                </c:pt>
                <c:pt idx="3">
                  <c:v>-999</c:v>
                </c:pt>
                <c:pt idx="6">
                  <c:v>-999</c:v>
                </c:pt>
                <c:pt idx="9">
                  <c:v>-999</c:v>
                </c:pt>
                <c:pt idx="12">
                  <c:v>-999</c:v>
                </c:pt>
                <c:pt idx="15">
                  <c:v>-999</c:v>
                </c:pt>
                <c:pt idx="18">
                  <c:v>-999</c:v>
                </c:pt>
                <c:pt idx="21">
                  <c:v>-999</c:v>
                </c:pt>
                <c:pt idx="24">
                  <c:v>-999</c:v>
                </c:pt>
                <c:pt idx="27">
                  <c:v>-999</c:v>
                </c:pt>
                <c:pt idx="30">
                  <c:v>-999</c:v>
                </c:pt>
                <c:pt idx="33">
                  <c:v>-999</c:v>
                </c:pt>
                <c:pt idx="36">
                  <c:v>-999</c:v>
                </c:pt>
                <c:pt idx="39">
                  <c:v>-999</c:v>
                </c:pt>
                <c:pt idx="42">
                  <c:v>-999</c:v>
                </c:pt>
                <c:pt idx="45">
                  <c:v>-999</c:v>
                </c:pt>
                <c:pt idx="48">
                  <c:v>-999</c:v>
                </c:pt>
                <c:pt idx="51">
                  <c:v>-999</c:v>
                </c:pt>
                <c:pt idx="54">
                  <c:v>-999</c:v>
                </c:pt>
                <c:pt idx="57">
                  <c:v>-999</c:v>
                </c:pt>
                <c:pt idx="60">
                  <c:v>-999</c:v>
                </c:pt>
                <c:pt idx="63">
                  <c:v>-999</c:v>
                </c:pt>
                <c:pt idx="66">
                  <c:v>-999</c:v>
                </c:pt>
                <c:pt idx="69">
                  <c:v>-999</c:v>
                </c:pt>
                <c:pt idx="72">
                  <c:v>-999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DA48-4246-B941-69F737598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158064"/>
        <c:axId val="683159376"/>
        <c:extLst/>
      </c:barChart>
      <c:lineChart>
        <c:grouping val="standard"/>
        <c:varyColors val="0"/>
        <c:ser>
          <c:idx val="1"/>
          <c:order val="2"/>
          <c:tx>
            <c:v>Wind Direction - North</c:v>
          </c:tx>
          <c:spPr>
            <a:ln w="28575" cap="rnd">
              <a:solidFill>
                <a:schemeClr val="bg1">
                  <a:lumMod val="95000"/>
                </a:schemeClr>
              </a:solidFill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48-4246-B941-69F7375986E8}"/>
                </c:ext>
              </c:extLst>
            </c:dLbl>
            <c:spPr>
              <a:blipFill>
                <a:blip xmlns:r="http://schemas.openxmlformats.org/officeDocument/2006/relationships" r:embed="rId2">
                  <a:alphaModFix amt="3000"/>
                  <a:extLst>
                    <a:ext uri="{96DAC541-7B7A-43D3-8B79-37D633B846F1}">
                      <asvg:svgBlip xmlns:asvg="http://schemas.microsoft.com/office/drawing/2016/SVG/main" r:embed="rId3"/>
                    </a:ext>
                  </a:extLst>
                </a:blip>
                <a:stretch>
                  <a:fillRect/>
                </a:stretch>
              </a:blip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Meteogram!$R$9:$R$81</c:f>
              <c:numCache>
                <c:formatCode>0.0</c:formatCode>
                <c:ptCount val="73"/>
                <c:pt idx="0">
                  <c:v>-999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  <c:pt idx="15">
                  <c:v>0</c:v>
                </c:pt>
                <c:pt idx="18">
                  <c:v>-999</c:v>
                </c:pt>
                <c:pt idx="21">
                  <c:v>-999</c:v>
                </c:pt>
                <c:pt idx="24">
                  <c:v>-999</c:v>
                </c:pt>
                <c:pt idx="27">
                  <c:v>0</c:v>
                </c:pt>
                <c:pt idx="30">
                  <c:v>0</c:v>
                </c:pt>
                <c:pt idx="33">
                  <c:v>0</c:v>
                </c:pt>
                <c:pt idx="36">
                  <c:v>0</c:v>
                </c:pt>
                <c:pt idx="39">
                  <c:v>0</c:v>
                </c:pt>
                <c:pt idx="42">
                  <c:v>-999</c:v>
                </c:pt>
                <c:pt idx="45">
                  <c:v>-999</c:v>
                </c:pt>
                <c:pt idx="48">
                  <c:v>-999</c:v>
                </c:pt>
                <c:pt idx="51">
                  <c:v>0</c:v>
                </c:pt>
                <c:pt idx="54">
                  <c:v>0</c:v>
                </c:pt>
                <c:pt idx="57">
                  <c:v>0</c:v>
                </c:pt>
                <c:pt idx="60">
                  <c:v>0</c:v>
                </c:pt>
                <c:pt idx="63">
                  <c:v>0</c:v>
                </c:pt>
                <c:pt idx="66">
                  <c:v>-999</c:v>
                </c:pt>
                <c:pt idx="69">
                  <c:v>-999</c:v>
                </c:pt>
                <c:pt idx="72">
                  <c:v>-999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8-4246-B941-69F7375986E8}"/>
            </c:ext>
          </c:extLst>
        </c:ser>
        <c:ser>
          <c:idx val="4"/>
          <c:order val="4"/>
          <c:tx>
            <c:v>Wind Direction - South</c:v>
          </c:tx>
          <c:spPr>
            <a:ln w="28575" cap="rnd">
              <a:solidFill>
                <a:schemeClr val="accent1">
                  <a:shade val="93000"/>
                </a:schemeClr>
              </a:solidFill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val>
            <c:numRef>
              <c:f>Meteogram!$V$9:$V$81</c:f>
              <c:numCache>
                <c:formatCode>0.0</c:formatCode>
                <c:ptCount val="73"/>
                <c:pt idx="0">
                  <c:v>-999</c:v>
                </c:pt>
                <c:pt idx="3">
                  <c:v>-999</c:v>
                </c:pt>
                <c:pt idx="6">
                  <c:v>-999</c:v>
                </c:pt>
                <c:pt idx="9">
                  <c:v>-999</c:v>
                </c:pt>
                <c:pt idx="12">
                  <c:v>-999</c:v>
                </c:pt>
                <c:pt idx="15">
                  <c:v>-999</c:v>
                </c:pt>
                <c:pt idx="18">
                  <c:v>3.43</c:v>
                </c:pt>
                <c:pt idx="21">
                  <c:v>2.4700000000000002</c:v>
                </c:pt>
                <c:pt idx="24">
                  <c:v>2.0099999999999998</c:v>
                </c:pt>
                <c:pt idx="27">
                  <c:v>-999</c:v>
                </c:pt>
                <c:pt idx="30">
                  <c:v>-999</c:v>
                </c:pt>
                <c:pt idx="33">
                  <c:v>-999</c:v>
                </c:pt>
                <c:pt idx="36">
                  <c:v>-999</c:v>
                </c:pt>
                <c:pt idx="39">
                  <c:v>-999</c:v>
                </c:pt>
                <c:pt idx="42">
                  <c:v>3.04</c:v>
                </c:pt>
                <c:pt idx="45">
                  <c:v>2.5</c:v>
                </c:pt>
                <c:pt idx="48">
                  <c:v>2.0699999999999998</c:v>
                </c:pt>
                <c:pt idx="51">
                  <c:v>-999</c:v>
                </c:pt>
                <c:pt idx="54">
                  <c:v>-999</c:v>
                </c:pt>
                <c:pt idx="57">
                  <c:v>-999</c:v>
                </c:pt>
                <c:pt idx="60">
                  <c:v>-999</c:v>
                </c:pt>
                <c:pt idx="63">
                  <c:v>-999</c:v>
                </c:pt>
                <c:pt idx="66">
                  <c:v>3.3</c:v>
                </c:pt>
                <c:pt idx="69">
                  <c:v>2.73</c:v>
                </c:pt>
                <c:pt idx="72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48-4246-B941-69F7375986E8}"/>
            </c:ext>
          </c:extLst>
        </c:ser>
        <c:ser>
          <c:idx val="5"/>
          <c:order val="5"/>
          <c:tx>
            <c:v>Wind Direction - West</c:v>
          </c:tx>
          <c:spPr>
            <a:ln w="28575" cap="rnd">
              <a:solidFill>
                <a:schemeClr val="accent1">
                  <a:tint val="94000"/>
                </a:schemeClr>
              </a:solidFill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val>
            <c:numRef>
              <c:f>Meteogram!$X$9:$X$81</c:f>
              <c:numCache>
                <c:formatCode>0.0</c:formatCode>
                <c:ptCount val="73"/>
                <c:pt idx="0">
                  <c:v>-999</c:v>
                </c:pt>
                <c:pt idx="3">
                  <c:v>-999</c:v>
                </c:pt>
                <c:pt idx="6">
                  <c:v>-999</c:v>
                </c:pt>
                <c:pt idx="9">
                  <c:v>-999</c:v>
                </c:pt>
                <c:pt idx="12">
                  <c:v>-999</c:v>
                </c:pt>
                <c:pt idx="15">
                  <c:v>-999</c:v>
                </c:pt>
                <c:pt idx="18">
                  <c:v>-999</c:v>
                </c:pt>
                <c:pt idx="21">
                  <c:v>-999</c:v>
                </c:pt>
                <c:pt idx="24">
                  <c:v>-999</c:v>
                </c:pt>
                <c:pt idx="27">
                  <c:v>-999</c:v>
                </c:pt>
                <c:pt idx="30">
                  <c:v>-999</c:v>
                </c:pt>
                <c:pt idx="33">
                  <c:v>-999</c:v>
                </c:pt>
                <c:pt idx="36">
                  <c:v>-999</c:v>
                </c:pt>
                <c:pt idx="39">
                  <c:v>-999</c:v>
                </c:pt>
                <c:pt idx="42">
                  <c:v>-999</c:v>
                </c:pt>
                <c:pt idx="45">
                  <c:v>-999</c:v>
                </c:pt>
                <c:pt idx="48">
                  <c:v>-999</c:v>
                </c:pt>
                <c:pt idx="51">
                  <c:v>-999</c:v>
                </c:pt>
                <c:pt idx="54">
                  <c:v>-999</c:v>
                </c:pt>
                <c:pt idx="57">
                  <c:v>-999</c:v>
                </c:pt>
                <c:pt idx="60">
                  <c:v>-999</c:v>
                </c:pt>
                <c:pt idx="63">
                  <c:v>-999</c:v>
                </c:pt>
                <c:pt idx="66">
                  <c:v>-999</c:v>
                </c:pt>
                <c:pt idx="69">
                  <c:v>-999</c:v>
                </c:pt>
                <c:pt idx="72">
                  <c:v>-999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48-4246-B941-69F7375986E8}"/>
            </c:ext>
          </c:extLst>
        </c:ser>
        <c:ser>
          <c:idx val="6"/>
          <c:order val="6"/>
          <c:tx>
            <c:v>Wind Direction - NorthEast</c:v>
          </c:tx>
          <c:spPr>
            <a:ln w="28575" cap="rnd">
              <a:solidFill>
                <a:schemeClr val="accent1">
                  <a:tint val="81000"/>
                </a:schemeClr>
              </a:solidFill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val>
            <c:numRef>
              <c:f>Meteogram!$S$9:$S$81</c:f>
              <c:numCache>
                <c:formatCode>0.0</c:formatCode>
                <c:ptCount val="73"/>
                <c:pt idx="0">
                  <c:v>1.1599999999999999</c:v>
                </c:pt>
                <c:pt idx="3">
                  <c:v>-999</c:v>
                </c:pt>
                <c:pt idx="6">
                  <c:v>-999</c:v>
                </c:pt>
                <c:pt idx="9">
                  <c:v>-999</c:v>
                </c:pt>
                <c:pt idx="12">
                  <c:v>-999</c:v>
                </c:pt>
                <c:pt idx="15">
                  <c:v>-999</c:v>
                </c:pt>
                <c:pt idx="18">
                  <c:v>-999</c:v>
                </c:pt>
                <c:pt idx="21">
                  <c:v>-999</c:v>
                </c:pt>
                <c:pt idx="24">
                  <c:v>-999</c:v>
                </c:pt>
                <c:pt idx="27">
                  <c:v>-999</c:v>
                </c:pt>
                <c:pt idx="30">
                  <c:v>-999</c:v>
                </c:pt>
                <c:pt idx="33">
                  <c:v>-999</c:v>
                </c:pt>
                <c:pt idx="36">
                  <c:v>-999</c:v>
                </c:pt>
                <c:pt idx="39">
                  <c:v>-999</c:v>
                </c:pt>
                <c:pt idx="42">
                  <c:v>-999</c:v>
                </c:pt>
                <c:pt idx="45">
                  <c:v>-999</c:v>
                </c:pt>
                <c:pt idx="48">
                  <c:v>-999</c:v>
                </c:pt>
                <c:pt idx="51">
                  <c:v>-999</c:v>
                </c:pt>
                <c:pt idx="54">
                  <c:v>-999</c:v>
                </c:pt>
                <c:pt idx="57">
                  <c:v>-999</c:v>
                </c:pt>
                <c:pt idx="60">
                  <c:v>-999</c:v>
                </c:pt>
                <c:pt idx="63">
                  <c:v>-999</c:v>
                </c:pt>
                <c:pt idx="66">
                  <c:v>-999</c:v>
                </c:pt>
                <c:pt idx="69">
                  <c:v>-999</c:v>
                </c:pt>
                <c:pt idx="72">
                  <c:v>-999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48-4246-B941-69F7375986E8}"/>
            </c:ext>
          </c:extLst>
        </c:ser>
        <c:ser>
          <c:idx val="7"/>
          <c:order val="7"/>
          <c:tx>
            <c:v>Wind Direction - NorthWest</c:v>
          </c:tx>
          <c:spPr>
            <a:ln w="28575" cap="rnd">
              <a:solidFill>
                <a:schemeClr val="accent1">
                  <a:tint val="69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9000"/>
                </a:schemeClr>
              </a:solidFill>
              <a:ln w="9525">
                <a:solidFill>
                  <a:schemeClr val="accent1">
                    <a:tint val="69000"/>
                  </a:schemeClr>
                </a:solidFill>
              </a:ln>
              <a:effectLst/>
            </c:spPr>
          </c:marker>
          <c:val>
            <c:numRef>
              <c:f>Meteogram!$Y$9:$Y$81</c:f>
              <c:numCache>
                <c:formatCode>General</c:formatCode>
                <c:ptCount val="73"/>
                <c:pt idx="0" formatCode="0.0">
                  <c:v>-999</c:v>
                </c:pt>
                <c:pt idx="3" formatCode="0.0">
                  <c:v>-999</c:v>
                </c:pt>
                <c:pt idx="6" formatCode="0.0">
                  <c:v>-999</c:v>
                </c:pt>
                <c:pt idx="9" formatCode="0.0">
                  <c:v>-999</c:v>
                </c:pt>
                <c:pt idx="12" formatCode="0.0">
                  <c:v>-999</c:v>
                </c:pt>
                <c:pt idx="15" formatCode="0.0">
                  <c:v>-999</c:v>
                </c:pt>
                <c:pt idx="18" formatCode="0.0">
                  <c:v>-999</c:v>
                </c:pt>
                <c:pt idx="21" formatCode="0.0">
                  <c:v>-999</c:v>
                </c:pt>
                <c:pt idx="24" formatCode="0.0">
                  <c:v>-999</c:v>
                </c:pt>
                <c:pt idx="27" formatCode="0.0">
                  <c:v>-999</c:v>
                </c:pt>
                <c:pt idx="30" formatCode="0.0">
                  <c:v>-999</c:v>
                </c:pt>
                <c:pt idx="33" formatCode="0.0">
                  <c:v>-999</c:v>
                </c:pt>
                <c:pt idx="36" formatCode="0.0">
                  <c:v>-999</c:v>
                </c:pt>
                <c:pt idx="39" formatCode="0.0">
                  <c:v>-999</c:v>
                </c:pt>
                <c:pt idx="42" formatCode="0.0">
                  <c:v>-999</c:v>
                </c:pt>
                <c:pt idx="45" formatCode="0.0">
                  <c:v>-999</c:v>
                </c:pt>
                <c:pt idx="48" formatCode="0.0">
                  <c:v>-999</c:v>
                </c:pt>
                <c:pt idx="51" formatCode="0.0">
                  <c:v>-999</c:v>
                </c:pt>
                <c:pt idx="54" formatCode="0.0">
                  <c:v>-999</c:v>
                </c:pt>
                <c:pt idx="57" formatCode="0.0">
                  <c:v>-999</c:v>
                </c:pt>
                <c:pt idx="60" formatCode="0.0">
                  <c:v>-999</c:v>
                </c:pt>
                <c:pt idx="63" formatCode="0.0">
                  <c:v>-999</c:v>
                </c:pt>
                <c:pt idx="66" formatCode="0.0">
                  <c:v>-999</c:v>
                </c:pt>
                <c:pt idx="69" formatCode="0.0">
                  <c:v>-999</c:v>
                </c:pt>
                <c:pt idx="72" formatCode="0.0">
                  <c:v>-999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48-4246-B941-69F7375986E8}"/>
            </c:ext>
          </c:extLst>
        </c:ser>
        <c:ser>
          <c:idx val="8"/>
          <c:order val="8"/>
          <c:tx>
            <c:v>Wind Direction - SouthWest</c:v>
          </c:tx>
          <c:spPr>
            <a:ln w="28575" cap="rnd">
              <a:solidFill>
                <a:schemeClr val="accent1">
                  <a:tint val="56000"/>
                </a:schemeClr>
              </a:solidFill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val>
            <c:numRef>
              <c:f>Meteogram!$W$9:$W$81</c:f>
              <c:numCache>
                <c:formatCode>0.0</c:formatCode>
                <c:ptCount val="73"/>
                <c:pt idx="0">
                  <c:v>-999</c:v>
                </c:pt>
                <c:pt idx="3">
                  <c:v>-999</c:v>
                </c:pt>
                <c:pt idx="6">
                  <c:v>-999</c:v>
                </c:pt>
                <c:pt idx="9">
                  <c:v>-999</c:v>
                </c:pt>
                <c:pt idx="12">
                  <c:v>-999</c:v>
                </c:pt>
                <c:pt idx="15">
                  <c:v>-999</c:v>
                </c:pt>
                <c:pt idx="18">
                  <c:v>-999</c:v>
                </c:pt>
                <c:pt idx="21">
                  <c:v>-999</c:v>
                </c:pt>
                <c:pt idx="24">
                  <c:v>-999</c:v>
                </c:pt>
                <c:pt idx="27">
                  <c:v>-999</c:v>
                </c:pt>
                <c:pt idx="30">
                  <c:v>-999</c:v>
                </c:pt>
                <c:pt idx="33">
                  <c:v>-999</c:v>
                </c:pt>
                <c:pt idx="36">
                  <c:v>-999</c:v>
                </c:pt>
                <c:pt idx="39">
                  <c:v>-999</c:v>
                </c:pt>
                <c:pt idx="42">
                  <c:v>-999</c:v>
                </c:pt>
                <c:pt idx="45">
                  <c:v>-999</c:v>
                </c:pt>
                <c:pt idx="48">
                  <c:v>-999</c:v>
                </c:pt>
                <c:pt idx="51">
                  <c:v>-999</c:v>
                </c:pt>
                <c:pt idx="54">
                  <c:v>-999</c:v>
                </c:pt>
                <c:pt idx="57">
                  <c:v>-999</c:v>
                </c:pt>
                <c:pt idx="60">
                  <c:v>-999</c:v>
                </c:pt>
                <c:pt idx="63">
                  <c:v>-999</c:v>
                </c:pt>
                <c:pt idx="66">
                  <c:v>-999</c:v>
                </c:pt>
                <c:pt idx="69">
                  <c:v>-999</c:v>
                </c:pt>
                <c:pt idx="72">
                  <c:v>-999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48-4246-B941-69F7375986E8}"/>
            </c:ext>
          </c:extLst>
        </c:ser>
        <c:ser>
          <c:idx val="9"/>
          <c:order val="9"/>
          <c:tx>
            <c:v>Wind Direction - SouthEast</c:v>
          </c:tx>
          <c:spPr>
            <a:ln w="28575" cap="rnd">
              <a:solidFill>
                <a:schemeClr val="accent1">
                  <a:tint val="43000"/>
                </a:schemeClr>
              </a:solidFill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val>
            <c:numRef>
              <c:f>Meteogram!$U$9:$U$81</c:f>
              <c:numCache>
                <c:formatCode>0.0</c:formatCode>
                <c:ptCount val="73"/>
                <c:pt idx="0">
                  <c:v>-999</c:v>
                </c:pt>
                <c:pt idx="3">
                  <c:v>-999</c:v>
                </c:pt>
                <c:pt idx="6">
                  <c:v>-999</c:v>
                </c:pt>
                <c:pt idx="9">
                  <c:v>-999</c:v>
                </c:pt>
                <c:pt idx="12">
                  <c:v>-999</c:v>
                </c:pt>
                <c:pt idx="15">
                  <c:v>-999</c:v>
                </c:pt>
                <c:pt idx="18">
                  <c:v>-999</c:v>
                </c:pt>
                <c:pt idx="21">
                  <c:v>-999</c:v>
                </c:pt>
                <c:pt idx="24">
                  <c:v>-999</c:v>
                </c:pt>
                <c:pt idx="27">
                  <c:v>-999</c:v>
                </c:pt>
                <c:pt idx="30">
                  <c:v>-999</c:v>
                </c:pt>
                <c:pt idx="33">
                  <c:v>-999</c:v>
                </c:pt>
                <c:pt idx="36">
                  <c:v>-999</c:v>
                </c:pt>
                <c:pt idx="39">
                  <c:v>-999</c:v>
                </c:pt>
                <c:pt idx="42">
                  <c:v>-999</c:v>
                </c:pt>
                <c:pt idx="45">
                  <c:v>-999</c:v>
                </c:pt>
                <c:pt idx="48">
                  <c:v>-999</c:v>
                </c:pt>
                <c:pt idx="51">
                  <c:v>-999</c:v>
                </c:pt>
                <c:pt idx="54">
                  <c:v>-999</c:v>
                </c:pt>
                <c:pt idx="57">
                  <c:v>-999</c:v>
                </c:pt>
                <c:pt idx="60">
                  <c:v>-999</c:v>
                </c:pt>
                <c:pt idx="63">
                  <c:v>-999</c:v>
                </c:pt>
                <c:pt idx="66">
                  <c:v>-999</c:v>
                </c:pt>
                <c:pt idx="69">
                  <c:v>-999</c:v>
                </c:pt>
                <c:pt idx="72">
                  <c:v>-999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48-4246-B941-69F737598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158064"/>
        <c:axId val="68315937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v>Wind Direction - East</c:v>
                </c:tx>
                <c:spPr>
                  <a:ln w="28575" cap="rnd">
                    <a:solidFill>
                      <a:schemeClr val="accent1">
                        <a:shade val="80000"/>
                      </a:schemeClr>
                    </a:solidFill>
                    <a:round/>
                  </a:ln>
                  <a:effectLst/>
                </c:spPr>
                <c:marker>
                  <c:symbol val="picture"/>
                  <c:spPr>
                    <a:ln w="25400">
                      <a:noFill/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Meteogram!$T$9:$T$81</c15:sqref>
                        </c15:formulaRef>
                      </c:ext>
                    </c:extLst>
                    <c:numCache>
                      <c:formatCode>0.0</c:formatCode>
                      <c:ptCount val="73"/>
                      <c:pt idx="0">
                        <c:v>-999</c:v>
                      </c:pt>
                      <c:pt idx="3">
                        <c:v>-999</c:v>
                      </c:pt>
                      <c:pt idx="6">
                        <c:v>-999</c:v>
                      </c:pt>
                      <c:pt idx="9">
                        <c:v>-999</c:v>
                      </c:pt>
                      <c:pt idx="12">
                        <c:v>-999</c:v>
                      </c:pt>
                      <c:pt idx="15">
                        <c:v>-999</c:v>
                      </c:pt>
                      <c:pt idx="18">
                        <c:v>-999</c:v>
                      </c:pt>
                      <c:pt idx="21">
                        <c:v>-999</c:v>
                      </c:pt>
                      <c:pt idx="24">
                        <c:v>-999</c:v>
                      </c:pt>
                      <c:pt idx="27">
                        <c:v>-999</c:v>
                      </c:pt>
                      <c:pt idx="30">
                        <c:v>-999</c:v>
                      </c:pt>
                      <c:pt idx="33">
                        <c:v>-999</c:v>
                      </c:pt>
                      <c:pt idx="36">
                        <c:v>-999</c:v>
                      </c:pt>
                      <c:pt idx="39">
                        <c:v>-999</c:v>
                      </c:pt>
                      <c:pt idx="42">
                        <c:v>-999</c:v>
                      </c:pt>
                      <c:pt idx="45">
                        <c:v>-999</c:v>
                      </c:pt>
                      <c:pt idx="48">
                        <c:v>-999</c:v>
                      </c:pt>
                      <c:pt idx="51">
                        <c:v>-999</c:v>
                      </c:pt>
                      <c:pt idx="54">
                        <c:v>-999</c:v>
                      </c:pt>
                      <c:pt idx="57">
                        <c:v>-999</c:v>
                      </c:pt>
                      <c:pt idx="60">
                        <c:v>-999</c:v>
                      </c:pt>
                      <c:pt idx="63">
                        <c:v>-999</c:v>
                      </c:pt>
                      <c:pt idx="66">
                        <c:v>-999</c:v>
                      </c:pt>
                      <c:pt idx="69">
                        <c:v>-999</c:v>
                      </c:pt>
                      <c:pt idx="72">
                        <c:v>-999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A48-4246-B941-69F7375986E8}"/>
                  </c:ext>
                </c:extLst>
              </c15:ser>
            </c15:filteredLineSeries>
          </c:ext>
        </c:extLst>
      </c:lineChart>
      <c:catAx>
        <c:axId val="5007177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[$-409]ddd\ h\ AM/P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7180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00718040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Wind Speed and Direction</a:t>
                </a:r>
              </a:p>
            </c:rich>
          </c:tx>
          <c:layout>
            <c:manualLayout>
              <c:xMode val="edge"/>
              <c:yMode val="edge"/>
              <c:x val="1.8760577497934919E-2"/>
              <c:y val="0.375164376996428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717712"/>
        <c:crossesAt val="0"/>
        <c:crossBetween val="between"/>
      </c:valAx>
      <c:valAx>
        <c:axId val="683159376"/>
        <c:scaling>
          <c:orientation val="minMax"/>
          <c:max val="20"/>
          <c:min val="0"/>
        </c:scaling>
        <c:delete val="1"/>
        <c:axPos val="r"/>
        <c:numFmt formatCode="0.0" sourceLinked="1"/>
        <c:majorTickMark val="out"/>
        <c:minorTickMark val="none"/>
        <c:tickLblPos val="nextTo"/>
        <c:crossAx val="683158064"/>
        <c:crosses val="max"/>
        <c:crossBetween val="between"/>
      </c:valAx>
      <c:catAx>
        <c:axId val="683158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83159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>
      <a:outerShdw blurRad="50800" dist="50800" dir="5400000" algn="ctr" rotWithShape="0">
        <a:schemeClr val="bg1">
          <a:alpha val="57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4</xdr:row>
      <xdr:rowOff>25400</xdr:rowOff>
    </xdr:from>
    <xdr:to>
      <xdr:col>4</xdr:col>
      <xdr:colOff>773684</xdr:colOff>
      <xdr:row>10</xdr:row>
      <xdr:rowOff>138176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EAD771-5FA2-4683-9E2A-B84975765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1200" y="812800"/>
          <a:ext cx="1395984" cy="1293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43355</xdr:colOff>
      <xdr:row>0</xdr:row>
      <xdr:rowOff>51892</xdr:rowOff>
    </xdr:from>
    <xdr:to>
      <xdr:col>31</xdr:col>
      <xdr:colOff>45357</xdr:colOff>
      <xdr:row>30</xdr:row>
      <xdr:rowOff>15120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B2D5AF-FB45-4D89-A6FB-B188F8257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1</xdr:colOff>
      <xdr:row>56</xdr:row>
      <xdr:rowOff>30238</xdr:rowOff>
    </xdr:from>
    <xdr:to>
      <xdr:col>31</xdr:col>
      <xdr:colOff>65954</xdr:colOff>
      <xdr:row>93</xdr:row>
      <xdr:rowOff>60476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462CC7-81A2-452A-A960-8A90BB9E2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4</xdr:col>
      <xdr:colOff>39304</xdr:colOff>
      <xdr:row>30</xdr:row>
      <xdr:rowOff>11108</xdr:rowOff>
    </xdr:from>
    <xdr:to>
      <xdr:col>31</xdr:col>
      <xdr:colOff>45356</xdr:colOff>
      <xdr:row>56</xdr:row>
      <xdr:rowOff>98225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4F91B0-31D8-484F-9E3C-15F1F0287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1</xdr:col>
      <xdr:colOff>619881</xdr:colOff>
      <xdr:row>1</xdr:row>
      <xdr:rowOff>120952</xdr:rowOff>
    </xdr:from>
    <xdr:to>
      <xdr:col>2</xdr:col>
      <xdr:colOff>369208</xdr:colOff>
      <xdr:row>5</xdr:row>
      <xdr:rowOff>38119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738953E-EF26-47AF-AC24-35009F2AC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1310" y="302381"/>
          <a:ext cx="641350" cy="6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D049-A380-4A8C-977A-FBAC761D025D}">
  <sheetPr>
    <tabColor rgb="FF0039A6"/>
  </sheetPr>
  <dimension ref="C13:C17"/>
  <sheetViews>
    <sheetView topLeftCell="A4" workbookViewId="0">
      <selection activeCell="A5" sqref="A5"/>
    </sheetView>
  </sheetViews>
  <sheetFormatPr defaultColWidth="12.54296875" defaultRowHeight="15.5" x14ac:dyDescent="0.35"/>
  <cols>
    <col min="1" max="2" width="12.54296875" style="28"/>
    <col min="3" max="3" width="17.81640625" style="28" bestFit="1" customWidth="1"/>
    <col min="4" max="16384" width="12.54296875" style="28"/>
  </cols>
  <sheetData>
    <row r="13" spans="3:3" ht="31" x14ac:dyDescent="0.7">
      <c r="C13" s="27" t="s">
        <v>51</v>
      </c>
    </row>
    <row r="15" spans="3:3" x14ac:dyDescent="0.35">
      <c r="C15" s="29" t="s">
        <v>50</v>
      </c>
    </row>
    <row r="16" spans="3:3" x14ac:dyDescent="0.35">
      <c r="C16" s="30">
        <v>43916</v>
      </c>
    </row>
    <row r="17" spans="3:3" x14ac:dyDescent="0.35">
      <c r="C17" s="31"/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C84B-AC56-48DB-8A06-2EBAEC7FBEC8}">
  <sheetPr codeName="Sheet5"/>
  <dimension ref="A2:BL393"/>
  <sheetViews>
    <sheetView tabSelected="1" zoomScale="60" zoomScaleNormal="60" workbookViewId="0"/>
  </sheetViews>
  <sheetFormatPr defaultRowHeight="14.5" x14ac:dyDescent="0.35"/>
  <cols>
    <col min="1" max="1" width="2.6328125" style="32" customWidth="1"/>
    <col min="2" max="3" width="12.81640625" style="32" customWidth="1"/>
    <col min="4" max="4" width="3.36328125" style="32" customWidth="1"/>
    <col min="5" max="5" width="2.36328125" style="1" customWidth="1"/>
    <col min="6" max="6" width="23.1796875" customWidth="1"/>
    <col min="7" max="7" width="27.81640625" style="20" customWidth="1"/>
    <col min="8" max="8" width="24.81640625" bestFit="1" customWidth="1"/>
    <col min="9" max="9" width="11.08984375" customWidth="1"/>
    <col min="10" max="10" width="10.36328125" style="4" customWidth="1"/>
    <col min="11" max="11" width="10.36328125" style="5" customWidth="1"/>
    <col min="12" max="12" width="15.81640625" customWidth="1"/>
    <col min="13" max="13" width="18.1796875" style="6" customWidth="1"/>
    <col min="15" max="15" width="14" style="5" customWidth="1"/>
    <col min="18" max="19" width="8.81640625" style="4"/>
    <col min="20" max="21" width="8.36328125" customWidth="1"/>
    <col min="22" max="23" width="4.81640625" customWidth="1"/>
    <col min="24" max="24" width="5.36328125" customWidth="1"/>
    <col min="25" max="25" width="5.6328125" customWidth="1"/>
    <col min="26" max="26" width="8.90625" bestFit="1" customWidth="1"/>
    <col min="27" max="27" width="10.81640625" customWidth="1"/>
    <col min="28" max="28" width="9.54296875" style="7" bestFit="1" customWidth="1"/>
    <col min="29" max="31" width="9.54296875" style="7" customWidth="1"/>
    <col min="58" max="64" width="0" hidden="1" customWidth="1"/>
  </cols>
  <sheetData>
    <row r="2" spans="1:61" x14ac:dyDescent="0.35">
      <c r="F2" s="2" t="s">
        <v>0</v>
      </c>
      <c r="G2" s="3">
        <f ca="1">TODAY()</f>
        <v>44792</v>
      </c>
    </row>
    <row r="3" spans="1:61" x14ac:dyDescent="0.35">
      <c r="F3" s="2" t="s">
        <v>1</v>
      </c>
    </row>
    <row r="4" spans="1:61" x14ac:dyDescent="0.35">
      <c r="F4" s="2" t="s">
        <v>3</v>
      </c>
    </row>
    <row r="5" spans="1:61" ht="15.5" x14ac:dyDescent="0.35">
      <c r="A5" s="33"/>
      <c r="F5" s="2" t="s">
        <v>5</v>
      </c>
    </row>
    <row r="6" spans="1:61" x14ac:dyDescent="0.35">
      <c r="F6" s="2" t="s">
        <v>7</v>
      </c>
      <c r="G6" s="8">
        <f>IF($C$17="KLGA",8,IF($C$17="KORD",7,IF($C$17="KMSP",7,IF($C$17="KIAH",7,IF($C$17="KTPA",8)))))</f>
        <v>7</v>
      </c>
      <c r="H6" s="9" t="s">
        <v>8</v>
      </c>
    </row>
    <row r="7" spans="1:61" x14ac:dyDescent="0.35">
      <c r="F7" s="2" t="s">
        <v>9</v>
      </c>
      <c r="G7" s="8" t="str">
        <f>_xlfn.CONCAT(C17," ", C16," ", C15," 72-hr Meteogram")</f>
        <v>KIAH 00Z GEFS 72-hr Meteogram</v>
      </c>
    </row>
    <row r="8" spans="1:61" s="11" customFormat="1" ht="14" customHeight="1" x14ac:dyDescent="0.35">
      <c r="A8" s="32"/>
      <c r="B8" s="36" t="s">
        <v>52</v>
      </c>
      <c r="C8" s="36"/>
      <c r="D8" s="32"/>
      <c r="E8" s="10"/>
      <c r="G8" s="12"/>
      <c r="I8" s="13" t="s">
        <v>10</v>
      </c>
      <c r="J8" s="14" t="s">
        <v>11</v>
      </c>
      <c r="K8" s="15" t="s">
        <v>11</v>
      </c>
      <c r="L8" s="14" t="s">
        <v>12</v>
      </c>
      <c r="M8" s="16" t="s">
        <v>13</v>
      </c>
      <c r="N8" s="13" t="s">
        <v>14</v>
      </c>
      <c r="O8" s="15" t="s">
        <v>15</v>
      </c>
      <c r="P8" s="15" t="s">
        <v>16</v>
      </c>
      <c r="Q8" s="15" t="s">
        <v>17</v>
      </c>
      <c r="R8" s="17" t="s">
        <v>18</v>
      </c>
      <c r="S8" s="17" t="s">
        <v>19</v>
      </c>
      <c r="T8" s="17" t="s">
        <v>20</v>
      </c>
      <c r="U8" s="17" t="s">
        <v>21</v>
      </c>
      <c r="V8" s="17" t="s">
        <v>22</v>
      </c>
      <c r="W8" s="17" t="s">
        <v>23</v>
      </c>
      <c r="X8" s="17" t="s">
        <v>24</v>
      </c>
      <c r="Y8" s="17" t="s">
        <v>25</v>
      </c>
      <c r="Z8" s="17" t="s">
        <v>26</v>
      </c>
      <c r="AA8" s="17" t="s">
        <v>27</v>
      </c>
      <c r="AB8" s="17" t="s">
        <v>28</v>
      </c>
      <c r="AC8" s="17" t="s">
        <v>29</v>
      </c>
      <c r="AD8" s="17" t="s">
        <v>30</v>
      </c>
      <c r="AE8" s="17" t="s">
        <v>31</v>
      </c>
      <c r="BF8" s="13" t="s">
        <v>32</v>
      </c>
    </row>
    <row r="9" spans="1:61" x14ac:dyDescent="0.35">
      <c r="E9" s="18">
        <f ca="1">$G$2 + (G6/24)</f>
        <v>44792.291666666664</v>
      </c>
      <c r="F9" s="19">
        <f ca="1">$G$2 + (G6/24)</f>
        <v>44792.291666666664</v>
      </c>
      <c r="G9" s="20">
        <f>G6</f>
        <v>7</v>
      </c>
      <c r="H9" t="str">
        <f ca="1">_xlfn.CONCAT($C$17," FDH", TEXT($G2,"yy"),TEXT($G2,"mm"), TEXT($G2,"dd"), $G9,"_",$C$16,"-",$C$15)</f>
        <v>KIAH FDH2208197_00Z-GEFS</v>
      </c>
      <c r="I9">
        <v>0</v>
      </c>
      <c r="J9" s="4">
        <f ca="1">32+ 1.8*RTD("ice.xl",,$H9,_xll.ICEFldID(J$8))</f>
        <v>75.614000000000004</v>
      </c>
      <c r="K9" s="5">
        <f ca="1">32+ 1.8*RTD("ice.xl",,$H9,_xll.ICEFldID(K$8))</f>
        <v>75.614000000000004</v>
      </c>
      <c r="L9" s="4">
        <f ca="1">RTD("ice.xl",,$H9,_xll.ICEFldID(L$8))</f>
        <v>84.7</v>
      </c>
      <c r="M9" s="6" t="str">
        <f ca="1">RTD("ice.xl",,$H9,_xll.ICEFldID(M$8))</f>
        <v>Field ACCUMULATED PRECIP PER HOUR INTERPOLATED not found</v>
      </c>
      <c r="P9" s="5">
        <f ca="1">RTD("ice.xl",,$H9,_xll.ICEFldID(P$8))</f>
        <v>63</v>
      </c>
      <c r="Q9" s="5">
        <f ca="1">RTD("ice.xl",,$H9,_xll.ICEFldID(Q$8))</f>
        <v>1.1599999999999999</v>
      </c>
      <c r="R9" s="4">
        <f ca="1">IF(OR($P9&gt;=337.5,$P9&lt;=22.5),$Q9,-999)</f>
        <v>-999</v>
      </c>
      <c r="S9" s="4">
        <f ca="1">IF(AND($P9&gt;22.5,$P9&lt;=67.5),$Q9,-999)</f>
        <v>1.1599999999999999</v>
      </c>
      <c r="T9" s="4">
        <f ca="1">IF(AND($P9&gt;67.5,$P9&lt;=112),$Q9,-999)</f>
        <v>-999</v>
      </c>
      <c r="U9" s="4">
        <f ca="1">IF(AND($P9&gt;112.5,$P9&lt;157.5),$Q9,-999)</f>
        <v>-999</v>
      </c>
      <c r="V9" s="4">
        <f ca="1">IF(AND($P9&gt;=157.5,$P9&lt;=202.5),$Q9,-999)</f>
        <v>-999</v>
      </c>
      <c r="W9" s="4">
        <f ca="1">IF(AND($P9&gt;202.5,$P9&lt;=247.5),$Q9,-999)</f>
        <v>-999</v>
      </c>
      <c r="X9" s="4">
        <f ca="1">IF(AND($P9&gt;247.5,$P9&lt;=292.5),$Q9,-999)</f>
        <v>-999</v>
      </c>
      <c r="Y9" s="4">
        <f ca="1">IF(AND($P9&gt;292.5,$P9&lt;337.5),$Q9,-999)</f>
        <v>-999</v>
      </c>
      <c r="Z9" s="4">
        <f ca="1">35.74     +           (0.6215*J9)      -             35.75*(POWER(Q9,0.16))       +                 0.4275*J9*(POWER(Q9,0.16))</f>
        <v>79.226778057318967</v>
      </c>
      <c r="AA9" s="4">
        <f ca="1">IF(AE9&lt;70,J9,IF(AE9&lt;80,AE9,IF(AND(L9&gt;=13,L9&lt;=85),AB9,IF(L9&lt;13,AC9,IF(J9&lt;=87,AD9,AB9)))))</f>
        <v>76.856300000000005</v>
      </c>
      <c r="AB9" s="7">
        <f ca="1">-42.379 + 2.04901523*J9 + 10.14333127*L9 - 0.224755*J9*L9 - 0.00683783*J9*J9 - 0.05481717*L9*L9 + 0.00122874*J9*J9*L9 + 0.00085282*J9*L9*L9 -0.00000199*J9*J9*L9*L9</f>
        <v>75.931463338978446</v>
      </c>
      <c r="AC9" s="7" t="e">
        <f ca="1">AB9-SQRT((13-$L9)/4)</f>
        <v>#NUM!</v>
      </c>
      <c r="AD9" s="7">
        <f ca="1">AB9+((L9-85)/10) * ((87-J9)/5)</f>
        <v>75.86314733897845</v>
      </c>
      <c r="AE9" s="7">
        <f ca="1">0.5 * (J9+61+((J9-68)*1.2)+(L9*0.094))</f>
        <v>76.856300000000005</v>
      </c>
      <c r="BG9" s="21" t="s">
        <v>33</v>
      </c>
      <c r="BH9" s="22" t="s">
        <v>34</v>
      </c>
      <c r="BI9" s="22" t="s">
        <v>5</v>
      </c>
    </row>
    <row r="10" spans="1:61" x14ac:dyDescent="0.35">
      <c r="B10" s="37" t="s">
        <v>55</v>
      </c>
      <c r="C10" s="37"/>
      <c r="E10" s="23">
        <f ca="1">E9 + 1/24</f>
        <v>44792.333333333328</v>
      </c>
      <c r="F10" s="19">
        <f ca="1">F9 + 1/24</f>
        <v>44792.333333333328</v>
      </c>
      <c r="G10" s="20">
        <f>IF(G9&lt;24,G9+1,1)</f>
        <v>8</v>
      </c>
      <c r="H10" t="str">
        <f t="shared" ref="H10:H73" ca="1" si="0">IF(G10&lt;&gt;24,_xlfn.CONCAT($C$17, " FDH", TEXT($F10,"yy"),TEXT($F10,"mm"), TEXT($F10,"dd"), $G10,"_",$C$16,"-",$C$15),_xlfn.CONCAT($C$17, " FDH", TEXT($F9,"yy"),TEXT($F9,"mm"), TEXT($F9,"dd"),$G10,"_",$C$16,"-",$C$15))</f>
        <v>KIAH FDH2208198_00Z-GEFS</v>
      </c>
      <c r="I10">
        <v>1</v>
      </c>
      <c r="J10" s="4">
        <f ca="1">32+ 1.8*RTD("ice.xl",,$H10,_xll.ICEFldID(J$8))</f>
        <v>77.468000000000004</v>
      </c>
      <c r="L10" s="4">
        <f ca="1">RTD("ice.xl",,$H10,_xll.ICEFldID(L$8))</f>
        <v>81.3</v>
      </c>
      <c r="M10" s="6" t="e">
        <f ca="1">RTD("ice.xl",,$H10,_xll.ICEFldID(M$8))/25.4</f>
        <v>#VALUE!</v>
      </c>
      <c r="N10" s="4">
        <f ca="1">RTD("ice.xl",,$H10,_xll.ICEFldID(N$8))/25.4</f>
        <v>0</v>
      </c>
      <c r="O10" s="5">
        <f ca="1">RTD("ice.xl",,$H10,_xll.ICEFldID(O$8))</f>
        <v>77</v>
      </c>
      <c r="P10" s="5">
        <f ca="1">RTD("ice.xl",,$H10,_xll.ICEFldID(P$8))</f>
        <v>84.3</v>
      </c>
      <c r="Q10" s="5">
        <f ca="1">RTD("ice.xl",,$H10,_xll.ICEFldID(Q$8))</f>
        <v>1.1100000000000001</v>
      </c>
      <c r="T10" s="4"/>
      <c r="U10" s="4"/>
      <c r="V10" s="4"/>
      <c r="W10" s="4"/>
      <c r="X10" s="4"/>
      <c r="Z10" s="4">
        <f t="shared" ref="Z10:Z73" ca="1" si="1">35.74     +           (0.6215*J10)      -             35.75*(POWER(Q10,0.16))       +                 0.4275*J10*(POWER(Q10,0.16))</f>
        <v>81.209607705486235</v>
      </c>
      <c r="AA10" s="4">
        <f t="shared" ref="AA10:AA73" ca="1" si="2">IF(AE10&lt;70,J10,IF(AE10&lt;80,AE10,IF(AND(L10&gt;=13,L10&lt;=85),AB10,IF(L10&lt;13,AC10,IF(J10&lt;=87,AD10,AB10)))))</f>
        <v>78.735900000000015</v>
      </c>
      <c r="AB10" s="7">
        <f t="shared" ref="AB10:AB73" ca="1" si="3">-42.379 + 2.04901523*J10 + 10.14333127*L10 - 0.224755*J10*L10 - 0.00683783*J10*J10 - 0.05481717*L10*L10 + 0.00122874*J10*J10*L10 + 0.00085282*J10*L10*L10 -0.00000199*J10*J10*L10*L10</f>
        <v>79.355449794675124</v>
      </c>
      <c r="AC10" s="7" t="e">
        <f t="shared" ref="AC10:AC73" ca="1" si="4">AB10-SQRT((13-$L10)/4)</f>
        <v>#NUM!</v>
      </c>
      <c r="AD10" s="7">
        <f t="shared" ref="AD10:AD73" ca="1" si="5">AB10+((L10-85)/10) * ((87-J10)/5)</f>
        <v>78.650081794675117</v>
      </c>
      <c r="AE10" s="7">
        <f t="shared" ref="AE10:AE73" ca="1" si="6">0.5 * (J10+61+((J10-68)*1.2)+(L10*0.094))</f>
        <v>78.735900000000015</v>
      </c>
      <c r="BG10" t="s">
        <v>35</v>
      </c>
      <c r="BH10" s="24" t="s">
        <v>36</v>
      </c>
      <c r="BI10" s="24" t="s">
        <v>6</v>
      </c>
    </row>
    <row r="11" spans="1:61" x14ac:dyDescent="0.35">
      <c r="B11" s="37"/>
      <c r="C11" s="37"/>
      <c r="E11" s="23">
        <f t="shared" ref="E11:F26" ca="1" si="7">E10 + 1/24</f>
        <v>44792.374999999993</v>
      </c>
      <c r="F11" s="19">
        <f t="shared" ca="1" si="7"/>
        <v>44792.374999999993</v>
      </c>
      <c r="G11" s="20">
        <f t="shared" ref="G11:G74" si="8">IF(G10&lt;24,G10+1,1)</f>
        <v>9</v>
      </c>
      <c r="H11" t="str">
        <f t="shared" ca="1" si="0"/>
        <v>KIAH FDH2208199_00Z-GEFS</v>
      </c>
      <c r="I11">
        <v>2</v>
      </c>
      <c r="J11" s="4">
        <f ca="1">32+ 1.8*RTD("ice.xl",,$H11,_xll.ICEFldID(J$8))</f>
        <v>79.322000000000003</v>
      </c>
      <c r="L11" s="4">
        <f ca="1">RTD("ice.xl",,$H11,_xll.ICEFldID(L$8))</f>
        <v>77.900000000000006</v>
      </c>
      <c r="M11" s="6" t="e">
        <f ca="1">RTD("ice.xl",,$H11,_xll.ICEFldID(M$8))/25.4</f>
        <v>#VALUE!</v>
      </c>
      <c r="N11" s="4">
        <f ca="1">RTD("ice.xl",,$H11,_xll.ICEFldID(N$8))/25.4</f>
        <v>0</v>
      </c>
      <c r="O11" s="5">
        <f ca="1">RTD("ice.xl",,$H11,_xll.ICEFldID(O$8))</f>
        <v>68</v>
      </c>
      <c r="P11" s="5">
        <f ca="1">RTD("ice.xl",,$H11,_xll.ICEFldID(P$8))</f>
        <v>90.8</v>
      </c>
      <c r="Q11" s="5">
        <f ca="1">RTD("ice.xl",,$H11,_xll.ICEFldID(Q$8))</f>
        <v>1.17</v>
      </c>
      <c r="T11" s="4"/>
      <c r="U11" s="4"/>
      <c r="V11" s="4"/>
      <c r="W11" s="4"/>
      <c r="X11" s="4"/>
      <c r="Z11" s="4">
        <f t="shared" ca="1" si="1"/>
        <v>83.151974586358818</v>
      </c>
      <c r="AA11" s="4">
        <f t="shared" ca="1" si="2"/>
        <v>82.629805715432468</v>
      </c>
      <c r="AB11" s="7">
        <f t="shared" ca="1" si="3"/>
        <v>82.629805715432468</v>
      </c>
      <c r="AC11" s="7" t="e">
        <f t="shared" ca="1" si="4"/>
        <v>#NUM!</v>
      </c>
      <c r="AD11" s="7">
        <f t="shared" ca="1" si="5"/>
        <v>81.539529715432465</v>
      </c>
      <c r="AE11" s="7">
        <f t="shared" ca="1" si="6"/>
        <v>80.615499999999997</v>
      </c>
      <c r="BG11" t="s">
        <v>37</v>
      </c>
      <c r="BH11" t="s">
        <v>4</v>
      </c>
      <c r="BI11" t="s">
        <v>38</v>
      </c>
    </row>
    <row r="12" spans="1:61" x14ac:dyDescent="0.35">
      <c r="B12" s="37"/>
      <c r="C12" s="37"/>
      <c r="E12" s="23">
        <f t="shared" ca="1" si="7"/>
        <v>44792.416666666657</v>
      </c>
      <c r="F12" s="19">
        <f t="shared" ca="1" si="7"/>
        <v>44792.416666666657</v>
      </c>
      <c r="G12" s="20">
        <f t="shared" si="8"/>
        <v>10</v>
      </c>
      <c r="H12" t="str">
        <f t="shared" ca="1" si="0"/>
        <v>KIAH FDH22081910_00Z-GEFS</v>
      </c>
      <c r="I12">
        <v>3</v>
      </c>
      <c r="J12" s="4" t="e">
        <f ca="1">32+ 1.8*RTD("ice.xl",,$H12,_xll.ICEFldID(J$8))</f>
        <v>#VALUE!</v>
      </c>
      <c r="K12" s="5" t="e">
        <f ca="1">32+ 1.8*RTD("ice.xl",,$H12,_xll.ICEFldID(K$8))</f>
        <v>#VALUE!</v>
      </c>
      <c r="L12" s="4" t="str">
        <f ca="1">RTD("ice.xl",,$H12,_xll.ICEFldID(L$8))</f>
        <v/>
      </c>
      <c r="M12" s="6" t="e">
        <f ca="1">RTD("ice.xl",,$H12,_xll.ICEFldID(M$8))/25.4</f>
        <v>#VALUE!</v>
      </c>
      <c r="N12" s="4" t="e">
        <f ca="1">RTD("ice.xl",,$H12,_xll.ICEFldID(N$8))/25.4</f>
        <v>#VALUE!</v>
      </c>
      <c r="O12" s="5" t="str">
        <f ca="1">RTD("ice.xl",,$H12,_xll.ICEFldID(O$8))</f>
        <v/>
      </c>
      <c r="P12" s="5" t="str">
        <f ca="1">RTD("ice.xl",,$H12,_xll.ICEFldID(P$8))</f>
        <v/>
      </c>
      <c r="Q12" s="5" t="str">
        <f ca="1">RTD("ice.xl",,$H12,_xll.ICEFldID(Q$8))</f>
        <v/>
      </c>
      <c r="R12" s="4" t="str">
        <f ca="1">IF(OR($P12&gt;=337.5,$P12&lt;=22.5),$Q12,-999)</f>
        <v/>
      </c>
      <c r="S12" s="4">
        <f ca="1">IF(AND($P12&gt;22.5,$P12&lt;=67.5),$Q12,-999)</f>
        <v>-999</v>
      </c>
      <c r="T12" s="4">
        <f ca="1">IF(AND($P12&gt;67.5,$P12&lt;=112),$Q12,-999)</f>
        <v>-999</v>
      </c>
      <c r="U12" s="4">
        <f ca="1">IF(AND($P12&gt;112.5,$P12&lt;157.5),$Q12,-999)</f>
        <v>-999</v>
      </c>
      <c r="V12" s="4">
        <f ca="1">IF(AND($P12&gt;=157.5,$P12&lt;=202.5),$Q12,-999)</f>
        <v>-999</v>
      </c>
      <c r="W12" s="4">
        <f ca="1">IF(AND($P12&gt;202.5,$P12&lt;=247.5),$Q12,-999)</f>
        <v>-999</v>
      </c>
      <c r="X12" s="4">
        <f ca="1">IF(AND($P12&gt;247.5,$P12&lt;=292.5),$Q12,-999)</f>
        <v>-999</v>
      </c>
      <c r="Y12" s="4">
        <f ca="1">IF(AND($P12&gt;292.5,$P12&lt;337.5),$Q12,-999)</f>
        <v>-999</v>
      </c>
      <c r="Z12" s="4" t="e">
        <f t="shared" ca="1" si="1"/>
        <v>#VALUE!</v>
      </c>
      <c r="AA12" s="4" t="e">
        <f t="shared" ca="1" si="2"/>
        <v>#VALUE!</v>
      </c>
      <c r="AB12" s="7" t="e">
        <f t="shared" ca="1" si="3"/>
        <v>#VALUE!</v>
      </c>
      <c r="AC12" s="7" t="e">
        <f t="shared" ca="1" si="4"/>
        <v>#VALUE!</v>
      </c>
      <c r="AD12" s="7" t="e">
        <f t="shared" ca="1" si="5"/>
        <v>#VALUE!</v>
      </c>
      <c r="AE12" s="7" t="e">
        <f t="shared" ca="1" si="6"/>
        <v>#VALUE!</v>
      </c>
      <c r="BG12" t="s">
        <v>39</v>
      </c>
      <c r="BH12" s="25" t="s">
        <v>40</v>
      </c>
      <c r="BI12" s="25" t="s">
        <v>41</v>
      </c>
    </row>
    <row r="13" spans="1:61" x14ac:dyDescent="0.35">
      <c r="B13" s="37"/>
      <c r="C13" s="37"/>
      <c r="E13" s="23">
        <f t="shared" ca="1" si="7"/>
        <v>44792.458333333321</v>
      </c>
      <c r="F13" s="19">
        <f t="shared" ca="1" si="7"/>
        <v>44792.458333333321</v>
      </c>
      <c r="G13" s="20">
        <f t="shared" si="8"/>
        <v>11</v>
      </c>
      <c r="H13" t="str">
        <f t="shared" ca="1" si="0"/>
        <v>KIAH FDH22081911_00Z-GEFS</v>
      </c>
      <c r="I13">
        <v>4</v>
      </c>
      <c r="J13" s="4" t="e">
        <f ca="1">32+ 1.8*RTD("ice.xl",,$H13,_xll.ICEFldID(J$8))</f>
        <v>#VALUE!</v>
      </c>
      <c r="K13" s="5" t="s">
        <v>42</v>
      </c>
      <c r="L13" s="4" t="str">
        <f ca="1">RTD("ice.xl",,$H13,_xll.ICEFldID(L$8))</f>
        <v/>
      </c>
      <c r="M13" s="6" t="e">
        <f ca="1">RTD("ice.xl",,$H13,_xll.ICEFldID(M$8))/25.4</f>
        <v>#VALUE!</v>
      </c>
      <c r="N13" s="4" t="e">
        <f ca="1">RTD("ice.xl",,$H13,_xll.ICEFldID(N$8))/25.4</f>
        <v>#VALUE!</v>
      </c>
      <c r="O13" s="5" t="str">
        <f ca="1">RTD("ice.xl",,$H13,_xll.ICEFldID(O$8))</f>
        <v/>
      </c>
      <c r="P13" s="5" t="str">
        <f ca="1">RTD("ice.xl",,$H13,_xll.ICEFldID(P$8))</f>
        <v/>
      </c>
      <c r="Q13" s="5" t="str">
        <f ca="1">RTD("ice.xl",,$H13,_xll.ICEFldID(Q$8))</f>
        <v/>
      </c>
      <c r="T13" s="4"/>
      <c r="U13" s="4"/>
      <c r="V13" s="4"/>
      <c r="W13" s="4"/>
      <c r="X13" s="4"/>
      <c r="Z13" s="4" t="e">
        <f t="shared" ca="1" si="1"/>
        <v>#VALUE!</v>
      </c>
      <c r="AA13" s="4" t="e">
        <f t="shared" ca="1" si="2"/>
        <v>#VALUE!</v>
      </c>
      <c r="AB13" s="7" t="e">
        <f t="shared" ca="1" si="3"/>
        <v>#VALUE!</v>
      </c>
      <c r="AC13" s="7" t="e">
        <f t="shared" ca="1" si="4"/>
        <v>#VALUE!</v>
      </c>
      <c r="AD13" s="7" t="e">
        <f t="shared" ca="1" si="5"/>
        <v>#VALUE!</v>
      </c>
      <c r="AE13" s="7" t="e">
        <f t="shared" ca="1" si="6"/>
        <v>#VALUE!</v>
      </c>
      <c r="BG13" t="s">
        <v>2</v>
      </c>
      <c r="BH13" s="26" t="s">
        <v>43</v>
      </c>
      <c r="BI13" s="26" t="s">
        <v>44</v>
      </c>
    </row>
    <row r="14" spans="1:61" x14ac:dyDescent="0.35">
      <c r="E14" s="23">
        <f t="shared" ca="1" si="7"/>
        <v>44792.499999999985</v>
      </c>
      <c r="F14" s="19">
        <f t="shared" ca="1" si="7"/>
        <v>44792.499999999985</v>
      </c>
      <c r="G14" s="20">
        <f t="shared" si="8"/>
        <v>12</v>
      </c>
      <c r="H14" t="str">
        <f t="shared" ca="1" si="0"/>
        <v>KIAH FDH22081912_00Z-GEFS</v>
      </c>
      <c r="I14">
        <v>5</v>
      </c>
      <c r="J14" s="4" t="e">
        <f ca="1">32+ 1.8*RTD("ice.xl",,$H14,_xll.ICEFldID(J$8))</f>
        <v>#VALUE!</v>
      </c>
      <c r="K14" s="5" t="s">
        <v>42</v>
      </c>
      <c r="L14" s="4" t="str">
        <f ca="1">RTD("ice.xl",,$H14,_xll.ICEFldID(L$8))</f>
        <v/>
      </c>
      <c r="M14" s="6" t="e">
        <f ca="1">RTD("ice.xl",,$H14,_xll.ICEFldID(M$8))/25.4</f>
        <v>#VALUE!</v>
      </c>
      <c r="N14" s="4" t="e">
        <f ca="1">RTD("ice.xl",,$H14,_xll.ICEFldID(N$8))/25.4</f>
        <v>#VALUE!</v>
      </c>
      <c r="O14" s="5" t="str">
        <f ca="1">RTD("ice.xl",,$H14,_xll.ICEFldID(O$8))</f>
        <v/>
      </c>
      <c r="P14" s="5" t="str">
        <f ca="1">RTD("ice.xl",,$H14,_xll.ICEFldID(P$8))</f>
        <v/>
      </c>
      <c r="Q14" s="5" t="str">
        <f ca="1">RTD("ice.xl",,$H14,_xll.ICEFldID(Q$8))</f>
        <v/>
      </c>
      <c r="T14" s="4"/>
      <c r="U14" s="4"/>
      <c r="V14" s="4"/>
      <c r="W14" s="4"/>
      <c r="X14" s="4"/>
      <c r="Z14" s="4" t="e">
        <f t="shared" ca="1" si="1"/>
        <v>#VALUE!</v>
      </c>
      <c r="AA14" s="4" t="e">
        <f t="shared" ca="1" si="2"/>
        <v>#VALUE!</v>
      </c>
      <c r="AB14" s="7" t="e">
        <f t="shared" ca="1" si="3"/>
        <v>#VALUE!</v>
      </c>
      <c r="AC14" s="7" t="e">
        <f t="shared" ca="1" si="4"/>
        <v>#VALUE!</v>
      </c>
      <c r="AD14" s="7" t="e">
        <f t="shared" ca="1" si="5"/>
        <v>#VALUE!</v>
      </c>
      <c r="AE14" s="7" t="e">
        <f t="shared" ca="1" si="6"/>
        <v>#VALUE!</v>
      </c>
      <c r="BG14" t="s">
        <v>45</v>
      </c>
    </row>
    <row r="15" spans="1:61" x14ac:dyDescent="0.35">
      <c r="B15" s="34" t="s">
        <v>53</v>
      </c>
      <c r="C15" s="35" t="s">
        <v>4</v>
      </c>
      <c r="E15" s="23">
        <f t="shared" ca="1" si="7"/>
        <v>44792.54166666665</v>
      </c>
      <c r="F15" s="19">
        <f t="shared" ca="1" si="7"/>
        <v>44792.54166666665</v>
      </c>
      <c r="G15" s="20">
        <f t="shared" si="8"/>
        <v>13</v>
      </c>
      <c r="H15" t="str">
        <f t="shared" ca="1" si="0"/>
        <v>KIAH FDH22081913_00Z-GEFS</v>
      </c>
      <c r="I15">
        <v>6</v>
      </c>
      <c r="J15" s="4" t="e">
        <f ca="1">32+ 1.8*RTD("ice.xl",,$H15,_xll.ICEFldID(J$8))</f>
        <v>#VALUE!</v>
      </c>
      <c r="K15" s="5" t="e">
        <f ca="1">32+ 1.8*RTD("ice.xl",,$H15,_xll.ICEFldID(K$8))</f>
        <v>#VALUE!</v>
      </c>
      <c r="L15" s="4" t="str">
        <f ca="1">RTD("ice.xl",,$H15,_xll.ICEFldID(L$8))</f>
        <v/>
      </c>
      <c r="M15" s="6" t="e">
        <f ca="1">RTD("ice.xl",,$H15,_xll.ICEFldID(M$8))/25.4</f>
        <v>#VALUE!</v>
      </c>
      <c r="N15" s="4" t="e">
        <f ca="1">RTD("ice.xl",,$H15,_xll.ICEFldID(N$8))/25.4</f>
        <v>#VALUE!</v>
      </c>
      <c r="O15" s="5" t="str">
        <f ca="1">RTD("ice.xl",,$H15,_xll.ICEFldID(O$8))</f>
        <v/>
      </c>
      <c r="P15" s="5" t="str">
        <f ca="1">RTD("ice.xl",,$H15,_xll.ICEFldID(P$8))</f>
        <v/>
      </c>
      <c r="Q15" s="5" t="str">
        <f ca="1">RTD("ice.xl",,$H15,_xll.ICEFldID(Q$8))</f>
        <v/>
      </c>
      <c r="R15" s="4" t="str">
        <f ca="1">IF(OR($P15&gt;=337.5,$P15&lt;=22.5),$Q15,-999)</f>
        <v/>
      </c>
      <c r="S15" s="4">
        <f ca="1">IF(AND($P15&gt;22.5,$P15&lt;=67.5),$Q15,-999)</f>
        <v>-999</v>
      </c>
      <c r="T15" s="4">
        <f ca="1">IF(AND($P15&gt;67.5,$P15&lt;=112),$Q15,-999)</f>
        <v>-999</v>
      </c>
      <c r="U15" s="4">
        <f ca="1">IF(AND($P15&gt;112.5,$P15&lt;157.5),$Q15,-999)</f>
        <v>-999</v>
      </c>
      <c r="V15" s="4">
        <f ca="1">IF(AND($P15&gt;=157.5,$P15&lt;=202.5),$Q15,-999)</f>
        <v>-999</v>
      </c>
      <c r="W15" s="4">
        <f ca="1">IF(AND($P15&gt;202.5,$P15&lt;=247.5),$Q15,-999)</f>
        <v>-999</v>
      </c>
      <c r="X15" s="4">
        <f ca="1">IF(AND($P15&gt;247.5,$P15&lt;=292.5),$Q15,-999)</f>
        <v>-999</v>
      </c>
      <c r="Y15" s="4">
        <f ca="1">IF(AND($P15&gt;292.5,$P15&lt;337.5),$Q15,-999)</f>
        <v>-999</v>
      </c>
      <c r="Z15" s="4" t="e">
        <f t="shared" ca="1" si="1"/>
        <v>#VALUE!</v>
      </c>
      <c r="AA15" s="4" t="e">
        <f t="shared" ca="1" si="2"/>
        <v>#VALUE!</v>
      </c>
      <c r="AB15" s="7" t="e">
        <f t="shared" ca="1" si="3"/>
        <v>#VALUE!</v>
      </c>
      <c r="AC15" s="7" t="e">
        <f t="shared" ca="1" si="4"/>
        <v>#VALUE!</v>
      </c>
      <c r="AD15" s="7" t="e">
        <f t="shared" ca="1" si="5"/>
        <v>#VALUE!</v>
      </c>
      <c r="AE15" s="7" t="e">
        <f t="shared" ca="1" si="6"/>
        <v>#VALUE!</v>
      </c>
      <c r="BG15" t="s">
        <v>46</v>
      </c>
    </row>
    <row r="16" spans="1:61" x14ac:dyDescent="0.35">
      <c r="B16" s="34" t="s">
        <v>3</v>
      </c>
      <c r="C16" s="35" t="s">
        <v>6</v>
      </c>
      <c r="E16" s="23">
        <f t="shared" ca="1" si="7"/>
        <v>44792.583333333314</v>
      </c>
      <c r="F16" s="19">
        <f t="shared" ca="1" si="7"/>
        <v>44792.583333333314</v>
      </c>
      <c r="G16" s="20">
        <f t="shared" si="8"/>
        <v>14</v>
      </c>
      <c r="H16" t="str">
        <f t="shared" ca="1" si="0"/>
        <v>KIAH FDH22081914_00Z-GEFS</v>
      </c>
      <c r="I16">
        <v>7</v>
      </c>
      <c r="J16" s="4" t="e">
        <f ca="1">32+ 1.8*RTD("ice.xl",,$H16,_xll.ICEFldID(J$8))</f>
        <v>#VALUE!</v>
      </c>
      <c r="K16" s="5" t="s">
        <v>42</v>
      </c>
      <c r="L16" s="4" t="str">
        <f ca="1">RTD("ice.xl",,$H16,_xll.ICEFldID(L$8))</f>
        <v/>
      </c>
      <c r="M16" s="6" t="e">
        <f ca="1">RTD("ice.xl",,$H16,_xll.ICEFldID(M$8))/25.4</f>
        <v>#VALUE!</v>
      </c>
      <c r="N16" s="4" t="e">
        <f ca="1">RTD("ice.xl",,$H16,_xll.ICEFldID(N$8))/25.4</f>
        <v>#VALUE!</v>
      </c>
      <c r="O16" s="5" t="str">
        <f ca="1">RTD("ice.xl",,$H16,_xll.ICEFldID(O$8))</f>
        <v/>
      </c>
      <c r="P16" s="5" t="str">
        <f ca="1">RTD("ice.xl",,$H16,_xll.ICEFldID(P$8))</f>
        <v/>
      </c>
      <c r="Q16" s="5" t="str">
        <f ca="1">RTD("ice.xl",,$H16,_xll.ICEFldID(Q$8))</f>
        <v/>
      </c>
      <c r="T16" s="4"/>
      <c r="U16" s="4"/>
      <c r="V16" s="4"/>
      <c r="W16" s="4"/>
      <c r="X16" s="4"/>
      <c r="Z16" s="4" t="e">
        <f t="shared" ca="1" si="1"/>
        <v>#VALUE!</v>
      </c>
      <c r="AA16" s="4" t="e">
        <f t="shared" ca="1" si="2"/>
        <v>#VALUE!</v>
      </c>
      <c r="AB16" s="7" t="e">
        <f t="shared" ca="1" si="3"/>
        <v>#VALUE!</v>
      </c>
      <c r="AC16" s="7" t="e">
        <f t="shared" ca="1" si="4"/>
        <v>#VALUE!</v>
      </c>
      <c r="AD16" s="7" t="e">
        <f t="shared" ca="1" si="5"/>
        <v>#VALUE!</v>
      </c>
      <c r="AE16" s="7" t="e">
        <f t="shared" ca="1" si="6"/>
        <v>#VALUE!</v>
      </c>
      <c r="BG16" t="s">
        <v>47</v>
      </c>
    </row>
    <row r="17" spans="2:64" x14ac:dyDescent="0.35">
      <c r="B17" s="34" t="s">
        <v>54</v>
      </c>
      <c r="C17" s="35" t="s">
        <v>2</v>
      </c>
      <c r="E17" s="23">
        <f t="shared" ca="1" si="7"/>
        <v>44792.624999999978</v>
      </c>
      <c r="F17" s="19">
        <f t="shared" ca="1" si="7"/>
        <v>44792.624999999978</v>
      </c>
      <c r="G17" s="20">
        <f t="shared" si="8"/>
        <v>15</v>
      </c>
      <c r="H17" t="str">
        <f t="shared" ca="1" si="0"/>
        <v>KIAH FDH22081915_00Z-GEFS</v>
      </c>
      <c r="I17">
        <v>8</v>
      </c>
      <c r="J17" s="4" t="e">
        <f ca="1">32+ 1.8*RTD("ice.xl",,$H17,_xll.ICEFldID(J$8))</f>
        <v>#VALUE!</v>
      </c>
      <c r="K17" s="5" t="s">
        <v>42</v>
      </c>
      <c r="L17" s="4" t="str">
        <f ca="1">RTD("ice.xl",,$H17,_xll.ICEFldID(L$8))</f>
        <v/>
      </c>
      <c r="M17" s="6" t="e">
        <f ca="1">RTD("ice.xl",,$H17,_xll.ICEFldID(M$8))/25.4</f>
        <v>#VALUE!</v>
      </c>
      <c r="N17" s="4" t="e">
        <f ca="1">RTD("ice.xl",,$H17,_xll.ICEFldID(N$8))/25.4</f>
        <v>#VALUE!</v>
      </c>
      <c r="O17" s="5" t="str">
        <f ca="1">RTD("ice.xl",,$H17,_xll.ICEFldID(O$8))</f>
        <v/>
      </c>
      <c r="P17" s="5" t="str">
        <f ca="1">RTD("ice.xl",,$H17,_xll.ICEFldID(P$8))</f>
        <v/>
      </c>
      <c r="Q17" s="5" t="str">
        <f ca="1">RTD("ice.xl",,$H17,_xll.ICEFldID(Q$8))</f>
        <v/>
      </c>
      <c r="T17" s="4"/>
      <c r="U17" s="4"/>
      <c r="V17" s="4"/>
      <c r="W17" s="4"/>
      <c r="X17" s="4"/>
      <c r="Z17" s="4" t="e">
        <f t="shared" ca="1" si="1"/>
        <v>#VALUE!</v>
      </c>
      <c r="AA17" s="4" t="e">
        <f t="shared" ca="1" si="2"/>
        <v>#VALUE!</v>
      </c>
      <c r="AB17" s="7" t="e">
        <f t="shared" ca="1" si="3"/>
        <v>#VALUE!</v>
      </c>
      <c r="AC17" s="7" t="e">
        <f t="shared" ca="1" si="4"/>
        <v>#VALUE!</v>
      </c>
      <c r="AD17" s="7" t="e">
        <f t="shared" ca="1" si="5"/>
        <v>#VALUE!</v>
      </c>
      <c r="AE17" s="7" t="e">
        <f t="shared" ca="1" si="6"/>
        <v>#VALUE!</v>
      </c>
      <c r="BG17" t="s">
        <v>48</v>
      </c>
    </row>
    <row r="18" spans="2:64" x14ac:dyDescent="0.35">
      <c r="E18" s="23">
        <f t="shared" ca="1" si="7"/>
        <v>44792.666666666642</v>
      </c>
      <c r="F18" s="19">
        <f t="shared" ca="1" si="7"/>
        <v>44792.666666666642</v>
      </c>
      <c r="G18" s="20">
        <f t="shared" si="8"/>
        <v>16</v>
      </c>
      <c r="H18" t="str">
        <f t="shared" ca="1" si="0"/>
        <v>KIAH FDH22081916_00Z-GEFS</v>
      </c>
      <c r="I18">
        <v>9</v>
      </c>
      <c r="J18" s="4" t="e">
        <f ca="1">32+ 1.8*RTD("ice.xl",,$H18,_xll.ICEFldID(J$8))</f>
        <v>#VALUE!</v>
      </c>
      <c r="K18" s="5" t="e">
        <f ca="1">32+ 1.8*RTD("ice.xl",,$H18,_xll.ICEFldID(K$8))</f>
        <v>#VALUE!</v>
      </c>
      <c r="L18" s="4" t="str">
        <f ca="1">RTD("ice.xl",,$H18,_xll.ICEFldID(L$8))</f>
        <v/>
      </c>
      <c r="M18" s="6" t="e">
        <f ca="1">RTD("ice.xl",,$H18,_xll.ICEFldID(M$8))/25.4</f>
        <v>#VALUE!</v>
      </c>
      <c r="N18" s="4" t="e">
        <f ca="1">RTD("ice.xl",,$H18,_xll.ICEFldID(N$8))/25.4</f>
        <v>#VALUE!</v>
      </c>
      <c r="O18" s="5" t="str">
        <f ca="1">RTD("ice.xl",,$H18,_xll.ICEFldID(O$8))</f>
        <v/>
      </c>
      <c r="P18" s="5" t="str">
        <f ca="1">RTD("ice.xl",,$H18,_xll.ICEFldID(P$8))</f>
        <v/>
      </c>
      <c r="Q18" s="5" t="str">
        <f ca="1">RTD("ice.xl",,$H18,_xll.ICEFldID(Q$8))</f>
        <v/>
      </c>
      <c r="R18" s="4" t="str">
        <f ca="1">IF(OR($P18&gt;=337.5,$P18&lt;=22.5),$Q18,-999)</f>
        <v/>
      </c>
      <c r="S18" s="4">
        <f ca="1">IF(AND($P18&gt;22.5,$P18&lt;=67.5),$Q18,-999)</f>
        <v>-999</v>
      </c>
      <c r="T18" s="4">
        <f ca="1">IF(AND($P18&gt;67.5,$P18&lt;=112),$Q18,-999)</f>
        <v>-999</v>
      </c>
      <c r="U18" s="4">
        <f ca="1">IF(AND($P18&gt;112.5,$P18&lt;157.5),$Q18,-999)</f>
        <v>-999</v>
      </c>
      <c r="V18" s="4">
        <f ca="1">IF(AND($P18&gt;=157.5,$P18&lt;=202.5),$Q18,-999)</f>
        <v>-999</v>
      </c>
      <c r="W18" s="4">
        <f ca="1">IF(AND($P18&gt;202.5,$P18&lt;=247.5),$Q18,-999)</f>
        <v>-999</v>
      </c>
      <c r="X18" s="4">
        <f ca="1">IF(AND($P18&gt;247.5,$P18&lt;=292.5),$Q18,-999)</f>
        <v>-999</v>
      </c>
      <c r="Y18" s="4">
        <f ca="1">IF(AND($P18&gt;292.5,$P18&lt;337.5),$Q18,-999)</f>
        <v>-999</v>
      </c>
      <c r="Z18" s="4" t="e">
        <f t="shared" ca="1" si="1"/>
        <v>#VALUE!</v>
      </c>
      <c r="AA18" s="4" t="e">
        <f t="shared" ca="1" si="2"/>
        <v>#VALUE!</v>
      </c>
      <c r="AB18" s="7" t="e">
        <f t="shared" ca="1" si="3"/>
        <v>#VALUE!</v>
      </c>
      <c r="AC18" s="7" t="e">
        <f t="shared" ca="1" si="4"/>
        <v>#VALUE!</v>
      </c>
      <c r="AD18" s="7" t="e">
        <f t="shared" ca="1" si="5"/>
        <v>#VALUE!</v>
      </c>
      <c r="AE18" s="7" t="e">
        <f t="shared" ca="1" si="6"/>
        <v>#VALUE!</v>
      </c>
      <c r="AF18" s="7"/>
      <c r="AG18" s="7"/>
      <c r="AH18" s="7"/>
      <c r="AI18" s="7"/>
      <c r="BL18" t="s">
        <v>49</v>
      </c>
    </row>
    <row r="19" spans="2:64" x14ac:dyDescent="0.35">
      <c r="E19" s="23">
        <f t="shared" ca="1" si="7"/>
        <v>44792.708333333307</v>
      </c>
      <c r="F19" s="19">
        <f t="shared" ca="1" si="7"/>
        <v>44792.708333333307</v>
      </c>
      <c r="G19" s="20">
        <f t="shared" si="8"/>
        <v>17</v>
      </c>
      <c r="H19" t="str">
        <f t="shared" ca="1" si="0"/>
        <v>KIAH FDH22081917_00Z-GEFS</v>
      </c>
      <c r="I19">
        <v>10</v>
      </c>
      <c r="J19" s="4" t="e">
        <f ca="1">32+ 1.8*RTD("ice.xl",,$H19,_xll.ICEFldID(J$8))</f>
        <v>#VALUE!</v>
      </c>
      <c r="K19" s="5" t="s">
        <v>42</v>
      </c>
      <c r="L19" s="4" t="str">
        <f ca="1">RTD("ice.xl",,$H19,_xll.ICEFldID(L$8))</f>
        <v/>
      </c>
      <c r="M19" s="6" t="e">
        <f ca="1">RTD("ice.xl",,$H19,_xll.ICEFldID(M$8))/25.4</f>
        <v>#VALUE!</v>
      </c>
      <c r="N19" s="4" t="e">
        <f ca="1">RTD("ice.xl",,$H19,_xll.ICEFldID(N$8))/25.4</f>
        <v>#VALUE!</v>
      </c>
      <c r="O19" s="5" t="str">
        <f ca="1">RTD("ice.xl",,$H19,_xll.ICEFldID(O$8))</f>
        <v/>
      </c>
      <c r="P19" s="5" t="str">
        <f ca="1">RTD("ice.xl",,$H19,_xll.ICEFldID(P$8))</f>
        <v/>
      </c>
      <c r="Q19" s="5" t="str">
        <f ca="1">RTD("ice.xl",,$H19,_xll.ICEFldID(Q$8))</f>
        <v/>
      </c>
      <c r="T19" s="4"/>
      <c r="U19" s="4"/>
      <c r="V19" s="4"/>
      <c r="W19" s="4"/>
      <c r="X19" s="4"/>
      <c r="Z19" s="4" t="e">
        <f t="shared" ca="1" si="1"/>
        <v>#VALUE!</v>
      </c>
      <c r="AA19" s="4" t="e">
        <f t="shared" ca="1" si="2"/>
        <v>#VALUE!</v>
      </c>
      <c r="AB19" s="7" t="e">
        <f t="shared" ca="1" si="3"/>
        <v>#VALUE!</v>
      </c>
      <c r="AC19" s="7" t="e">
        <f t="shared" ca="1" si="4"/>
        <v>#VALUE!</v>
      </c>
      <c r="AD19" s="7" t="e">
        <f t="shared" ca="1" si="5"/>
        <v>#VALUE!</v>
      </c>
      <c r="AE19" s="7" t="e">
        <f t="shared" ca="1" si="6"/>
        <v>#VALUE!</v>
      </c>
    </row>
    <row r="20" spans="2:64" x14ac:dyDescent="0.35">
      <c r="E20" s="23">
        <f t="shared" ca="1" si="7"/>
        <v>44792.749999999971</v>
      </c>
      <c r="F20" s="19">
        <f t="shared" ca="1" si="7"/>
        <v>44792.749999999971</v>
      </c>
      <c r="G20" s="20">
        <f t="shared" si="8"/>
        <v>18</v>
      </c>
      <c r="H20" t="str">
        <f t="shared" ca="1" si="0"/>
        <v>KIAH FDH22081918_00Z-GEFS</v>
      </c>
      <c r="I20">
        <v>11</v>
      </c>
      <c r="J20" s="4" t="e">
        <f ca="1">32+ 1.8*RTD("ice.xl",,$H20,_xll.ICEFldID(J$8))</f>
        <v>#VALUE!</v>
      </c>
      <c r="K20" s="5" t="s">
        <v>42</v>
      </c>
      <c r="L20" s="4" t="str">
        <f ca="1">RTD("ice.xl",,$H20,_xll.ICEFldID(L$8))</f>
        <v/>
      </c>
      <c r="M20" s="6" t="e">
        <f ca="1">RTD("ice.xl",,$H20,_xll.ICEFldID(M$8))/25.4</f>
        <v>#VALUE!</v>
      </c>
      <c r="N20" s="4" t="e">
        <f ca="1">RTD("ice.xl",,$H20,_xll.ICEFldID(N$8))/25.4</f>
        <v>#VALUE!</v>
      </c>
      <c r="O20" s="5" t="str">
        <f ca="1">RTD("ice.xl",,$H20,_xll.ICEFldID(O$8))</f>
        <v/>
      </c>
      <c r="P20" s="5" t="str">
        <f ca="1">RTD("ice.xl",,$H20,_xll.ICEFldID(P$8))</f>
        <v/>
      </c>
      <c r="Q20" s="5" t="str">
        <f ca="1">RTD("ice.xl",,$H20,_xll.ICEFldID(Q$8))</f>
        <v/>
      </c>
      <c r="T20" s="4"/>
      <c r="U20" s="4"/>
      <c r="V20" s="4"/>
      <c r="W20" s="4"/>
      <c r="X20" s="4"/>
      <c r="Z20" s="4" t="e">
        <f t="shared" ca="1" si="1"/>
        <v>#VALUE!</v>
      </c>
      <c r="AA20" s="4" t="e">
        <f t="shared" ca="1" si="2"/>
        <v>#VALUE!</v>
      </c>
      <c r="AB20" s="7" t="e">
        <f t="shared" ca="1" si="3"/>
        <v>#VALUE!</v>
      </c>
      <c r="AC20" s="7" t="e">
        <f t="shared" ca="1" si="4"/>
        <v>#VALUE!</v>
      </c>
      <c r="AD20" s="7" t="e">
        <f t="shared" ca="1" si="5"/>
        <v>#VALUE!</v>
      </c>
      <c r="AE20" s="7" t="e">
        <f t="shared" ca="1" si="6"/>
        <v>#VALUE!</v>
      </c>
    </row>
    <row r="21" spans="2:64" x14ac:dyDescent="0.35">
      <c r="E21" s="23">
        <f t="shared" ca="1" si="7"/>
        <v>44792.791666666635</v>
      </c>
      <c r="F21" s="19">
        <f t="shared" ca="1" si="7"/>
        <v>44792.791666666635</v>
      </c>
      <c r="G21" s="20">
        <f t="shared" si="8"/>
        <v>19</v>
      </c>
      <c r="H21" t="str">
        <f t="shared" ca="1" si="0"/>
        <v>KIAH FDH22081919_00Z-GEFS</v>
      </c>
      <c r="I21">
        <v>12</v>
      </c>
      <c r="J21" s="4" t="e">
        <f ca="1">32+ 1.8*RTD("ice.xl",,$H21,_xll.ICEFldID(J$8))</f>
        <v>#VALUE!</v>
      </c>
      <c r="K21" s="5" t="e">
        <f ca="1">32+ 1.8*RTD("ice.xl",,$H21,_xll.ICEFldID(K$8))</f>
        <v>#VALUE!</v>
      </c>
      <c r="L21" s="4" t="str">
        <f ca="1">RTD("ice.xl",,$H21,_xll.ICEFldID(L$8))</f>
        <v/>
      </c>
      <c r="M21" s="6" t="e">
        <f ca="1">RTD("ice.xl",,$H21,_xll.ICEFldID(M$8))/25.4</f>
        <v>#VALUE!</v>
      </c>
      <c r="N21" s="4" t="e">
        <f ca="1">RTD("ice.xl",,$H21,_xll.ICEFldID(N$8))/25.4</f>
        <v>#VALUE!</v>
      </c>
      <c r="O21" s="5" t="str">
        <f ca="1">RTD("ice.xl",,$H21,_xll.ICEFldID(O$8))</f>
        <v/>
      </c>
      <c r="P21" s="5" t="str">
        <f ca="1">RTD("ice.xl",,$H21,_xll.ICEFldID(P$8))</f>
        <v/>
      </c>
      <c r="Q21" s="5" t="str">
        <f ca="1">RTD("ice.xl",,$H21,_xll.ICEFldID(Q$8))</f>
        <v/>
      </c>
      <c r="R21" s="4" t="str">
        <f ca="1">IF(OR($P21&gt;=337.5,$P21&lt;=22.5),$Q21,-999)</f>
        <v/>
      </c>
      <c r="S21" s="4">
        <f ca="1">IF(AND($P21&gt;22.5,$P21&lt;=67.5),$Q21,-999)</f>
        <v>-999</v>
      </c>
      <c r="T21" s="4">
        <f ca="1">IF(AND($P21&gt;67.5,$P21&lt;=112),$Q21,-999)</f>
        <v>-999</v>
      </c>
      <c r="U21" s="4">
        <f ca="1">IF(AND($P21&gt;112.5,$P21&lt;157.5),$Q21,-999)</f>
        <v>-999</v>
      </c>
      <c r="V21" s="4">
        <f ca="1">IF(AND($P21&gt;=157.5,$P21&lt;=202.5),$Q21,-999)</f>
        <v>-999</v>
      </c>
      <c r="W21" s="4">
        <f ca="1">IF(AND($P21&gt;202.5,$P21&lt;=247.5),$Q21,-999)</f>
        <v>-999</v>
      </c>
      <c r="X21" s="4">
        <f ca="1">IF(AND($P21&gt;247.5,$P21&lt;=292.5),$Q21,-999)</f>
        <v>-999</v>
      </c>
      <c r="Y21" s="4">
        <f ca="1">IF(AND($P21&gt;292.5,$P21&lt;337.5),$Q21,-999)</f>
        <v>-999</v>
      </c>
      <c r="Z21" s="4" t="e">
        <f t="shared" ca="1" si="1"/>
        <v>#VALUE!</v>
      </c>
      <c r="AA21" s="4" t="e">
        <f t="shared" ca="1" si="2"/>
        <v>#VALUE!</v>
      </c>
      <c r="AB21" s="7" t="e">
        <f t="shared" ca="1" si="3"/>
        <v>#VALUE!</v>
      </c>
      <c r="AC21" s="7" t="e">
        <f t="shared" ca="1" si="4"/>
        <v>#VALUE!</v>
      </c>
      <c r="AD21" s="7" t="e">
        <f t="shared" ca="1" si="5"/>
        <v>#VALUE!</v>
      </c>
      <c r="AE21" s="7" t="e">
        <f t="shared" ca="1" si="6"/>
        <v>#VALUE!</v>
      </c>
    </row>
    <row r="22" spans="2:64" x14ac:dyDescent="0.35">
      <c r="E22" s="23">
        <f t="shared" ca="1" si="7"/>
        <v>44792.833333333299</v>
      </c>
      <c r="F22" s="19">
        <f t="shared" ca="1" si="7"/>
        <v>44792.833333333299</v>
      </c>
      <c r="G22" s="20">
        <f t="shared" si="8"/>
        <v>20</v>
      </c>
      <c r="H22" t="str">
        <f t="shared" ca="1" si="0"/>
        <v>KIAH FDH22081920_00Z-GEFS</v>
      </c>
      <c r="I22">
        <v>13</v>
      </c>
      <c r="J22" s="4">
        <f ca="1">32+ 1.8*RTD("ice.xl",,$H22,_xll.ICEFldID(J$8))</f>
        <v>85.028000000000006</v>
      </c>
      <c r="K22" s="5" t="s">
        <v>42</v>
      </c>
      <c r="L22" s="4">
        <f ca="1">RTD("ice.xl",,$H22,_xll.ICEFldID(L$8))</f>
        <v>65.2</v>
      </c>
      <c r="M22" s="6" t="e">
        <f ca="1">RTD("ice.xl",,$H22,_xll.ICEFldID(M$8))/25.4</f>
        <v>#VALUE!</v>
      </c>
      <c r="N22" s="4">
        <f ca="1">RTD("ice.xl",,$H22,_xll.ICEFldID(N$8))/25.4</f>
        <v>0</v>
      </c>
      <c r="O22" s="5">
        <f ca="1">RTD("ice.xl",,$H22,_xll.ICEFldID(O$8))</f>
        <v>49</v>
      </c>
      <c r="P22" s="5">
        <f ca="1">RTD("ice.xl",,$H22,_xll.ICEFldID(P$8))</f>
        <v>181.1</v>
      </c>
      <c r="Q22" s="5">
        <f ca="1">RTD("ice.xl",,$H22,_xll.ICEFldID(Q$8))</f>
        <v>3.78</v>
      </c>
      <c r="T22" s="4"/>
      <c r="U22" s="4"/>
      <c r="V22" s="4"/>
      <c r="W22" s="4"/>
      <c r="X22" s="4"/>
      <c r="Z22" s="4">
        <f t="shared" ca="1" si="1"/>
        <v>89.326495888353804</v>
      </c>
      <c r="AA22" s="4">
        <f t="shared" ca="1" si="2"/>
        <v>91.022902198237801</v>
      </c>
      <c r="AB22" s="7">
        <f t="shared" ca="1" si="3"/>
        <v>91.022902198237801</v>
      </c>
      <c r="AC22" s="7" t="e">
        <f t="shared" ca="1" si="4"/>
        <v>#NUM!</v>
      </c>
      <c r="AD22" s="7">
        <f t="shared" ca="1" si="5"/>
        <v>90.241990198237801</v>
      </c>
      <c r="AE22" s="7">
        <f t="shared" ca="1" si="6"/>
        <v>86.295200000000023</v>
      </c>
    </row>
    <row r="23" spans="2:64" x14ac:dyDescent="0.35">
      <c r="E23" s="23">
        <f t="shared" ca="1" si="7"/>
        <v>44792.874999999964</v>
      </c>
      <c r="F23" s="19">
        <f t="shared" ca="1" si="7"/>
        <v>44792.874999999964</v>
      </c>
      <c r="G23" s="20">
        <f t="shared" si="8"/>
        <v>21</v>
      </c>
      <c r="H23" t="str">
        <f t="shared" ca="1" si="0"/>
        <v>KIAH FDH22081921_00Z-GEFS</v>
      </c>
      <c r="I23">
        <v>14</v>
      </c>
      <c r="J23" s="4">
        <f ca="1">32+ 1.8*RTD("ice.xl",,$H23,_xll.ICEFldID(J$8))</f>
        <v>83.462000000000003</v>
      </c>
      <c r="K23" s="5" t="s">
        <v>42</v>
      </c>
      <c r="L23" s="4">
        <f ca="1">RTD("ice.xl",,$H23,_xll.ICEFldID(L$8))</f>
        <v>68.599999999999994</v>
      </c>
      <c r="M23" s="6" t="e">
        <f ca="1">RTD("ice.xl",,$H23,_xll.ICEFldID(M$8))/25.4</f>
        <v>#VALUE!</v>
      </c>
      <c r="N23" s="4">
        <f ca="1">RTD("ice.xl",,$H23,_xll.ICEFldID(N$8))/25.4</f>
        <v>0</v>
      </c>
      <c r="O23" s="5">
        <f ca="1">RTD("ice.xl",,$H23,_xll.ICEFldID(O$8))</f>
        <v>44</v>
      </c>
      <c r="P23" s="5">
        <f ca="1">RTD("ice.xl",,$H23,_xll.ICEFldID(P$8))</f>
        <v>180.8</v>
      </c>
      <c r="Q23" s="5">
        <f ca="1">RTD("ice.xl",,$H23,_xll.ICEFldID(Q$8))</f>
        <v>3.87</v>
      </c>
      <c r="T23" s="4"/>
      <c r="U23" s="4"/>
      <c r="V23" s="4"/>
      <c r="W23" s="4"/>
      <c r="X23" s="4"/>
      <c r="Z23" s="4">
        <f t="shared" ca="1" si="1"/>
        <v>87.524716791657568</v>
      </c>
      <c r="AA23" s="4">
        <f t="shared" ca="1" si="2"/>
        <v>88.929572637654147</v>
      </c>
      <c r="AB23" s="7">
        <f t="shared" ca="1" si="3"/>
        <v>88.929572637654147</v>
      </c>
      <c r="AC23" s="7" t="e">
        <f t="shared" ca="1" si="4"/>
        <v>#NUM!</v>
      </c>
      <c r="AD23" s="7">
        <f t="shared" ca="1" si="5"/>
        <v>87.769108637654142</v>
      </c>
      <c r="AE23" s="7">
        <f t="shared" ca="1" si="6"/>
        <v>84.732399999999998</v>
      </c>
    </row>
    <row r="24" spans="2:64" x14ac:dyDescent="0.35">
      <c r="E24" s="23">
        <f t="shared" ca="1" si="7"/>
        <v>44792.916666666628</v>
      </c>
      <c r="F24" s="19">
        <f t="shared" ca="1" si="7"/>
        <v>44792.916666666628</v>
      </c>
      <c r="G24" s="20">
        <f t="shared" si="8"/>
        <v>22</v>
      </c>
      <c r="H24" t="str">
        <f t="shared" ca="1" si="0"/>
        <v>KIAH FDH22081922_00Z-GEFS</v>
      </c>
      <c r="I24">
        <v>15</v>
      </c>
      <c r="J24" s="4" t="e">
        <f ca="1">32+ 1.8*RTD("ice.xl",,$H24,_xll.ICEFldID(J$8))</f>
        <v>#VALUE!</v>
      </c>
      <c r="K24" s="5" t="e">
        <f ca="1">32+ 1.8*RTD("ice.xl",,$H24,_xll.ICEFldID(K$8))</f>
        <v>#VALUE!</v>
      </c>
      <c r="L24" s="4" t="str">
        <f ca="1">RTD("ice.xl",,$H24,_xll.ICEFldID(L$8))</f>
        <v/>
      </c>
      <c r="M24" s="6" t="e">
        <f ca="1">RTD("ice.xl",,$H24,_xll.ICEFldID(M$8))/25.4</f>
        <v>#VALUE!</v>
      </c>
      <c r="N24" s="4" t="e">
        <f ca="1">RTD("ice.xl",,$H24,_xll.ICEFldID(N$8))/25.4</f>
        <v>#VALUE!</v>
      </c>
      <c r="O24" s="5" t="str">
        <f ca="1">RTD("ice.xl",,$H24,_xll.ICEFldID(O$8))</f>
        <v/>
      </c>
      <c r="P24" s="5" t="str">
        <f ca="1">RTD("ice.xl",,$H24,_xll.ICEFldID(P$8))</f>
        <v/>
      </c>
      <c r="Q24" s="5" t="str">
        <f ca="1">RTD("ice.xl",,$H24,_xll.ICEFldID(Q$8))</f>
        <v/>
      </c>
      <c r="R24" s="4" t="str">
        <f ca="1">IF(OR($P24&gt;=337.5,$P24&lt;=22.5),$Q24,-999)</f>
        <v/>
      </c>
      <c r="S24" s="4">
        <f ca="1">IF(AND($P24&gt;22.5,$P24&lt;=67.5),$Q24,-999)</f>
        <v>-999</v>
      </c>
      <c r="T24" s="4">
        <f ca="1">IF(AND($P24&gt;67.5,$P24&lt;=112),$Q24,-999)</f>
        <v>-999</v>
      </c>
      <c r="U24" s="4">
        <f ca="1">IF(AND($P24&gt;112.5,$P24&lt;157.5),$Q24,-999)</f>
        <v>-999</v>
      </c>
      <c r="V24" s="4">
        <f ca="1">IF(AND($P24&gt;=157.5,$P24&lt;=202.5),$Q24,-999)</f>
        <v>-999</v>
      </c>
      <c r="W24" s="4">
        <f ca="1">IF(AND($P24&gt;202.5,$P24&lt;=247.5),$Q24,-999)</f>
        <v>-999</v>
      </c>
      <c r="X24" s="4">
        <f ca="1">IF(AND($P24&gt;247.5,$P24&lt;=292.5),$Q24,-999)</f>
        <v>-999</v>
      </c>
      <c r="Y24" s="4">
        <f ca="1">IF(AND($P24&gt;292.5,$P24&lt;337.5),$Q24,-999)</f>
        <v>-999</v>
      </c>
      <c r="Z24" s="4" t="e">
        <f t="shared" ca="1" si="1"/>
        <v>#VALUE!</v>
      </c>
      <c r="AA24" s="4" t="e">
        <f t="shared" ca="1" si="2"/>
        <v>#VALUE!</v>
      </c>
      <c r="AB24" s="7" t="e">
        <f t="shared" ca="1" si="3"/>
        <v>#VALUE!</v>
      </c>
      <c r="AC24" s="7" t="e">
        <f t="shared" ca="1" si="4"/>
        <v>#VALUE!</v>
      </c>
      <c r="AD24" s="7" t="e">
        <f t="shared" ca="1" si="5"/>
        <v>#VALUE!</v>
      </c>
      <c r="AE24" s="7" t="e">
        <f t="shared" ca="1" si="6"/>
        <v>#VALUE!</v>
      </c>
    </row>
    <row r="25" spans="2:64" x14ac:dyDescent="0.35">
      <c r="E25" s="23">
        <f t="shared" ca="1" si="7"/>
        <v>44792.958333333292</v>
      </c>
      <c r="F25" s="19">
        <f t="shared" ca="1" si="7"/>
        <v>44792.958333333292</v>
      </c>
      <c r="G25" s="20">
        <f t="shared" si="8"/>
        <v>23</v>
      </c>
      <c r="H25" t="str">
        <f t="shared" ca="1" si="0"/>
        <v>KIAH FDH22081923_00Z-GEFS</v>
      </c>
      <c r="I25">
        <v>16</v>
      </c>
      <c r="J25" s="4" t="e">
        <f ca="1">32+ 1.8*RTD("ice.xl",,$H25,_xll.ICEFldID(J$8))</f>
        <v>#VALUE!</v>
      </c>
      <c r="K25" s="5" t="s">
        <v>42</v>
      </c>
      <c r="L25" s="4" t="str">
        <f ca="1">RTD("ice.xl",,$H25,_xll.ICEFldID(L$8))</f>
        <v/>
      </c>
      <c r="M25" s="6" t="e">
        <f ca="1">RTD("ice.xl",,$H25,_xll.ICEFldID(M$8))/25.4</f>
        <v>#VALUE!</v>
      </c>
      <c r="N25" s="4" t="e">
        <f ca="1">RTD("ice.xl",,$H25,_xll.ICEFldID(N$8))/25.4</f>
        <v>#VALUE!</v>
      </c>
      <c r="O25" s="5" t="str">
        <f ca="1">RTD("ice.xl",,$H25,_xll.ICEFldID(O$8))</f>
        <v/>
      </c>
      <c r="P25" s="5" t="str">
        <f ca="1">RTD("ice.xl",,$H25,_xll.ICEFldID(P$8))</f>
        <v/>
      </c>
      <c r="Q25" s="5" t="str">
        <f ca="1">RTD("ice.xl",,$H25,_xll.ICEFldID(Q$8))</f>
        <v/>
      </c>
      <c r="T25" s="4"/>
      <c r="U25" s="4"/>
      <c r="V25" s="4"/>
      <c r="W25" s="4"/>
      <c r="X25" s="4"/>
      <c r="Z25" s="4" t="e">
        <f t="shared" ca="1" si="1"/>
        <v>#VALUE!</v>
      </c>
      <c r="AA25" s="4" t="e">
        <f t="shared" ca="1" si="2"/>
        <v>#VALUE!</v>
      </c>
      <c r="AB25" s="7" t="e">
        <f t="shared" ca="1" si="3"/>
        <v>#VALUE!</v>
      </c>
      <c r="AC25" s="7" t="e">
        <f t="shared" ca="1" si="4"/>
        <v>#VALUE!</v>
      </c>
      <c r="AD25" s="7" t="e">
        <f t="shared" ca="1" si="5"/>
        <v>#VALUE!</v>
      </c>
      <c r="AE25" s="7" t="e">
        <f t="shared" ca="1" si="6"/>
        <v>#VALUE!</v>
      </c>
    </row>
    <row r="26" spans="2:64" x14ac:dyDescent="0.35">
      <c r="E26" s="23">
        <f t="shared" ca="1" si="7"/>
        <v>44792.999999999956</v>
      </c>
      <c r="F26" s="19">
        <f t="shared" ca="1" si="7"/>
        <v>44792.999999999956</v>
      </c>
      <c r="G26" s="20">
        <f t="shared" si="8"/>
        <v>24</v>
      </c>
      <c r="H26" t="str">
        <f t="shared" ca="1" si="0"/>
        <v>KIAH FDH22081924_00Z-GEFS</v>
      </c>
      <c r="I26">
        <v>17</v>
      </c>
      <c r="J26" s="4">
        <f ca="1">32+ 1.8*RTD("ice.xl",,$H26,_xll.ICEFldID(J$8))</f>
        <v>80.816000000000003</v>
      </c>
      <c r="K26" s="5" t="s">
        <v>42</v>
      </c>
      <c r="L26" s="4">
        <f ca="1">RTD("ice.xl",,$H26,_xll.ICEFldID(L$8))</f>
        <v>75.400000000000006</v>
      </c>
      <c r="M26" s="6" t="e">
        <f ca="1">RTD("ice.xl",,$H26,_xll.ICEFldID(M$8))/25.4</f>
        <v>#VALUE!</v>
      </c>
      <c r="N26" s="4">
        <f ca="1">RTD("ice.xl",,$H26,_xll.ICEFldID(N$8))/25.4</f>
        <v>0</v>
      </c>
      <c r="O26" s="5">
        <f ca="1">RTD("ice.xl",,$H26,_xll.ICEFldID(O$8))</f>
        <v>46</v>
      </c>
      <c r="P26" s="5">
        <f ca="1">RTD("ice.xl",,$H26,_xll.ICEFldID(P$8))</f>
        <v>183.7</v>
      </c>
      <c r="Q26" s="5">
        <f ca="1">RTD("ice.xl",,$H26,_xll.ICEFldID(Q$8))</f>
        <v>3.61</v>
      </c>
      <c r="T26" s="4"/>
      <c r="U26" s="4"/>
      <c r="V26" s="4"/>
      <c r="W26" s="4"/>
      <c r="X26" s="4"/>
      <c r="Z26" s="4">
        <f t="shared" ca="1" si="1"/>
        <v>84.492110059383577</v>
      </c>
      <c r="AA26" s="4">
        <f t="shared" ca="1" si="2"/>
        <v>85.20447198973649</v>
      </c>
      <c r="AB26" s="7">
        <f t="shared" ca="1" si="3"/>
        <v>85.20447198973649</v>
      </c>
      <c r="AC26" s="7" t="e">
        <f t="shared" ca="1" si="4"/>
        <v>#NUM!</v>
      </c>
      <c r="AD26" s="7">
        <f t="shared" ca="1" si="5"/>
        <v>84.017143989736496</v>
      </c>
      <c r="AE26" s="7">
        <f t="shared" ca="1" si="6"/>
        <v>82.141400000000004</v>
      </c>
    </row>
    <row r="27" spans="2:64" x14ac:dyDescent="0.35">
      <c r="E27" s="23">
        <f t="shared" ref="E27:F42" ca="1" si="9">E26 + 1/24</f>
        <v>44793.041666666621</v>
      </c>
      <c r="F27" s="19">
        <f t="shared" ca="1" si="9"/>
        <v>44793.041666666621</v>
      </c>
      <c r="G27" s="20">
        <f t="shared" si="8"/>
        <v>1</v>
      </c>
      <c r="H27" t="str">
        <f t="shared" ca="1" si="0"/>
        <v>KIAH FDH2208201_00Z-GEFS</v>
      </c>
      <c r="I27">
        <v>18</v>
      </c>
      <c r="J27" s="4">
        <f ca="1">32+ 1.8*RTD("ice.xl",,$H27,_xll.ICEFldID(J$8))</f>
        <v>80.27600000000001</v>
      </c>
      <c r="K27" s="5">
        <f ca="1">32+ 1.8*RTD("ice.xl",,$H27,_xll.ICEFldID(K$8))</f>
        <v>80.27600000000001</v>
      </c>
      <c r="L27" s="4">
        <f ca="1">RTD("ice.xl",,$H27,_xll.ICEFldID(L$8))</f>
        <v>77.2</v>
      </c>
      <c r="M27" s="6" t="e">
        <f ca="1">RTD("ice.xl",,$H27,_xll.ICEFldID(M$8))/25.4</f>
        <v>#VALUE!</v>
      </c>
      <c r="N27" s="4">
        <f ca="1">RTD("ice.xl",,$H27,_xll.ICEFldID(N$8))/25.4</f>
        <v>0</v>
      </c>
      <c r="O27" s="5">
        <f ca="1">RTD("ice.xl",,$H27,_xll.ICEFldID(O$8))</f>
        <v>49</v>
      </c>
      <c r="P27" s="5">
        <f ca="1">RTD("ice.xl",,$H27,_xll.ICEFldID(P$8))</f>
        <v>185.8</v>
      </c>
      <c r="Q27" s="5">
        <f ca="1">RTD("ice.xl",,$H27,_xll.ICEFldID(Q$8))</f>
        <v>3.43</v>
      </c>
      <c r="R27" s="4">
        <f ca="1">IF(OR($P27&gt;=337.5,$P27&lt;=22.5),$Q27,-999)</f>
        <v>-999</v>
      </c>
      <c r="S27" s="4">
        <f ca="1">IF(AND($P27&gt;22.5,$P27&lt;=67.5),$Q27,-999)</f>
        <v>-999</v>
      </c>
      <c r="T27" s="4">
        <f ca="1">IF(AND($P27&gt;67.5,$P27&lt;=112),$Q27,-999)</f>
        <v>-999</v>
      </c>
      <c r="U27" s="4">
        <f ca="1">IF(AND($P27&gt;112.5,$P27&lt;157.5),$Q27,-999)</f>
        <v>-999</v>
      </c>
      <c r="V27" s="4">
        <f ca="1">IF(AND($P27&gt;=157.5,$P27&lt;=202.5),$Q27,-999)</f>
        <v>3.43</v>
      </c>
      <c r="W27" s="4">
        <f ca="1">IF(AND($P27&gt;202.5,$P27&lt;=247.5),$Q27,-999)</f>
        <v>-999</v>
      </c>
      <c r="X27" s="4">
        <f ca="1">IF(AND($P27&gt;247.5,$P27&lt;=292.5),$Q27,-999)</f>
        <v>-999</v>
      </c>
      <c r="Y27" s="4">
        <f ca="1">IF(AND($P27&gt;292.5,$P27&lt;337.5),$Q27,-999)</f>
        <v>-999</v>
      </c>
      <c r="Z27" s="4">
        <f t="shared" ca="1" si="1"/>
        <v>83.887346740057737</v>
      </c>
      <c r="AA27" s="4">
        <f t="shared" ca="1" si="2"/>
        <v>84.410343727922722</v>
      </c>
      <c r="AB27" s="7">
        <f t="shared" ca="1" si="3"/>
        <v>84.410343727922722</v>
      </c>
      <c r="AC27" s="7" t="e">
        <f t="shared" ca="1" si="4"/>
        <v>#NUM!</v>
      </c>
      <c r="AD27" s="7">
        <f t="shared" ca="1" si="5"/>
        <v>83.361399727922731</v>
      </c>
      <c r="AE27" s="7">
        <f t="shared" ca="1" si="6"/>
        <v>81.632000000000005</v>
      </c>
    </row>
    <row r="28" spans="2:64" x14ac:dyDescent="0.35">
      <c r="E28" s="23">
        <f t="shared" ca="1" si="9"/>
        <v>44793.083333333285</v>
      </c>
      <c r="F28" s="19">
        <f t="shared" ca="1" si="9"/>
        <v>44793.083333333285</v>
      </c>
      <c r="G28" s="20">
        <f t="shared" si="8"/>
        <v>2</v>
      </c>
      <c r="H28" t="str">
        <f t="shared" ca="1" si="0"/>
        <v>KIAH FDH2208202_00Z-GEFS</v>
      </c>
      <c r="I28">
        <v>19</v>
      </c>
      <c r="J28" s="4">
        <f ca="1">32+ 1.8*RTD("ice.xl",,$H28,_xll.ICEFldID(J$8))</f>
        <v>79.933999999999997</v>
      </c>
      <c r="K28" s="5" t="s">
        <v>42</v>
      </c>
      <c r="L28" s="4">
        <f ca="1">RTD("ice.xl",,$H28,_xll.ICEFldID(L$8))</f>
        <v>78.5</v>
      </c>
      <c r="M28" s="6" t="e">
        <f ca="1">RTD("ice.xl",,$H28,_xll.ICEFldID(M$8))/25.4</f>
        <v>#VALUE!</v>
      </c>
      <c r="N28" s="4">
        <f ca="1">RTD("ice.xl",,$H28,_xll.ICEFldID(N$8))/25.4</f>
        <v>0</v>
      </c>
      <c r="O28" s="5">
        <f ca="1">RTD("ice.xl",,$H28,_xll.ICEFldID(O$8))</f>
        <v>56</v>
      </c>
      <c r="P28" s="5">
        <f ca="1">RTD("ice.xl",,$H28,_xll.ICEFldID(P$8))</f>
        <v>186.4</v>
      </c>
      <c r="Q28" s="5">
        <f ca="1">RTD("ice.xl",,$H28,_xll.ICEFldID(Q$8))</f>
        <v>3.11</v>
      </c>
      <c r="T28" s="4"/>
      <c r="U28" s="4"/>
      <c r="V28" s="4"/>
      <c r="W28" s="4"/>
      <c r="X28" s="4"/>
      <c r="Z28" s="4">
        <f t="shared" ca="1" si="1"/>
        <v>83.526603267788701</v>
      </c>
      <c r="AA28" s="4">
        <f t="shared" ca="1" si="2"/>
        <v>83.898704490196025</v>
      </c>
      <c r="AB28" s="7">
        <f t="shared" ca="1" si="3"/>
        <v>83.898704490196025</v>
      </c>
      <c r="AC28" s="7" t="e">
        <f t="shared" ca="1" si="4"/>
        <v>#NUM!</v>
      </c>
      <c r="AD28" s="7">
        <f t="shared" ca="1" si="5"/>
        <v>82.980124490196019</v>
      </c>
      <c r="AE28" s="7">
        <f t="shared" ca="1" si="6"/>
        <v>81.31689999999999</v>
      </c>
    </row>
    <row r="29" spans="2:64" x14ac:dyDescent="0.35">
      <c r="E29" s="23">
        <f t="shared" ca="1" si="9"/>
        <v>44793.124999999949</v>
      </c>
      <c r="F29" s="19">
        <f t="shared" ca="1" si="9"/>
        <v>44793.124999999949</v>
      </c>
      <c r="G29" s="20">
        <f t="shared" si="8"/>
        <v>3</v>
      </c>
      <c r="H29" t="str">
        <f t="shared" ca="1" si="0"/>
        <v>KIAH FDH2208203_00Z-GEFS</v>
      </c>
      <c r="I29">
        <v>20</v>
      </c>
      <c r="J29" s="4">
        <f ca="1">32+ 1.8*RTD("ice.xl",,$H29,_xll.ICEFldID(J$8))</f>
        <v>79.573999999999998</v>
      </c>
      <c r="K29" s="5" t="s">
        <v>42</v>
      </c>
      <c r="L29" s="4">
        <f ca="1">RTD("ice.xl",,$H29,_xll.ICEFldID(L$8))</f>
        <v>79.8</v>
      </c>
      <c r="M29" s="6" t="e">
        <f ca="1">RTD("ice.xl",,$H29,_xll.ICEFldID(M$8))/25.4</f>
        <v>#VALUE!</v>
      </c>
      <c r="N29" s="4">
        <f ca="1">RTD("ice.xl",,$H29,_xll.ICEFldID(N$8))/25.4</f>
        <v>0</v>
      </c>
      <c r="O29" s="5">
        <f ca="1">RTD("ice.xl",,$H29,_xll.ICEFldID(O$8))</f>
        <v>62</v>
      </c>
      <c r="P29" s="5">
        <f ca="1">RTD("ice.xl",,$H29,_xll.ICEFldID(P$8))</f>
        <v>187</v>
      </c>
      <c r="Q29" s="5">
        <f ca="1">RTD("ice.xl",,$H29,_xll.ICEFldID(Q$8))</f>
        <v>2.79</v>
      </c>
      <c r="T29" s="4"/>
      <c r="U29" s="4"/>
      <c r="V29" s="4"/>
      <c r="W29" s="4"/>
      <c r="X29" s="4"/>
      <c r="Z29" s="4">
        <f t="shared" ca="1" si="1"/>
        <v>83.154098172618689</v>
      </c>
      <c r="AA29" s="4">
        <f t="shared" ca="1" si="2"/>
        <v>83.321026802451442</v>
      </c>
      <c r="AB29" s="7">
        <f t="shared" ca="1" si="3"/>
        <v>83.321026802451442</v>
      </c>
      <c r="AC29" s="7" t="e">
        <f t="shared" ca="1" si="4"/>
        <v>#NUM!</v>
      </c>
      <c r="AD29" s="7">
        <f t="shared" ca="1" si="5"/>
        <v>82.548722802451437</v>
      </c>
      <c r="AE29" s="7">
        <f t="shared" ca="1" si="6"/>
        <v>80.982000000000014</v>
      </c>
    </row>
    <row r="30" spans="2:64" x14ac:dyDescent="0.35">
      <c r="E30" s="23">
        <f t="shared" ca="1" si="9"/>
        <v>44793.166666666613</v>
      </c>
      <c r="F30" s="19">
        <f t="shared" ca="1" si="9"/>
        <v>44793.166666666613</v>
      </c>
      <c r="G30" s="20">
        <f t="shared" si="8"/>
        <v>4</v>
      </c>
      <c r="H30" t="str">
        <f t="shared" ca="1" si="0"/>
        <v>KIAH FDH2208204_00Z-GEFS</v>
      </c>
      <c r="I30">
        <v>21</v>
      </c>
      <c r="J30" s="4">
        <f ca="1">32+ 1.8*RTD("ice.xl",,$H30,_xll.ICEFldID(J$8))</f>
        <v>79.231999999999999</v>
      </c>
      <c r="K30" s="5">
        <f ca="1">32+ 1.8*RTD("ice.xl",,$H30,_xll.ICEFldID(K$8))</f>
        <v>79.231999999999999</v>
      </c>
      <c r="L30" s="4">
        <f ca="1">RTD("ice.xl",,$H30,_xll.ICEFldID(L$8))</f>
        <v>81</v>
      </c>
      <c r="M30" s="6" t="e">
        <f ca="1">RTD("ice.xl",,$H30,_xll.ICEFldID(M$8))/25.4</f>
        <v>#VALUE!</v>
      </c>
      <c r="N30" s="4">
        <f ca="1">RTD("ice.xl",,$H30,_xll.ICEFldID(N$8))/25.4</f>
        <v>0</v>
      </c>
      <c r="O30" s="5">
        <f ca="1">RTD("ice.xl",,$H30,_xll.ICEFldID(O$8))</f>
        <v>69</v>
      </c>
      <c r="P30" s="5">
        <f ca="1">RTD("ice.xl",,$H30,_xll.ICEFldID(P$8))</f>
        <v>187.8</v>
      </c>
      <c r="Q30" s="5">
        <f ca="1">RTD("ice.xl",,$H30,_xll.ICEFldID(Q$8))</f>
        <v>2.4700000000000002</v>
      </c>
      <c r="R30" s="4">
        <f ca="1">IF(OR($P30&gt;=337.5,$P30&lt;=22.5),$Q30,-999)</f>
        <v>-999</v>
      </c>
      <c r="S30" s="4">
        <f ca="1">IF(AND($P30&gt;22.5,$P30&lt;=67.5),$Q30,-999)</f>
        <v>-999</v>
      </c>
      <c r="T30" s="4">
        <f ca="1">IF(AND($P30&gt;67.5,$P30&lt;=112),$Q30,-999)</f>
        <v>-999</v>
      </c>
      <c r="U30" s="4">
        <f ca="1">IF(AND($P30&gt;112.5,$P30&lt;157.5),$Q30,-999)</f>
        <v>-999</v>
      </c>
      <c r="V30" s="4">
        <f ca="1">IF(AND($P30&gt;=157.5,$P30&lt;=202.5),$Q30,-999)</f>
        <v>2.4700000000000002</v>
      </c>
      <c r="W30" s="4">
        <f ca="1">IF(AND($P30&gt;202.5,$P30&lt;=247.5),$Q30,-999)</f>
        <v>-999</v>
      </c>
      <c r="X30" s="4">
        <f ca="1">IF(AND($P30&gt;247.5,$P30&lt;=292.5),$Q30,-999)</f>
        <v>-999</v>
      </c>
      <c r="Y30" s="4">
        <f ca="1">IF(AND($P30&gt;292.5,$P30&lt;337.5),$Q30,-999)</f>
        <v>-999</v>
      </c>
      <c r="Z30" s="4">
        <f t="shared" ca="1" si="1"/>
        <v>82.811981556854292</v>
      </c>
      <c r="AA30" s="4">
        <f t="shared" ca="1" si="2"/>
        <v>82.740431857665158</v>
      </c>
      <c r="AB30" s="7">
        <f t="shared" ca="1" si="3"/>
        <v>82.740431857665158</v>
      </c>
      <c r="AC30" s="7" t="e">
        <f t="shared" ca="1" si="4"/>
        <v>#NUM!</v>
      </c>
      <c r="AD30" s="7">
        <f t="shared" ca="1" si="5"/>
        <v>82.118991857665151</v>
      </c>
      <c r="AE30" s="7">
        <f t="shared" ca="1" si="6"/>
        <v>80.662199999999999</v>
      </c>
    </row>
    <row r="31" spans="2:64" x14ac:dyDescent="0.35">
      <c r="E31" s="23">
        <f t="shared" ca="1" si="9"/>
        <v>44793.208333333278</v>
      </c>
      <c r="F31" s="19">
        <f t="shared" ca="1" si="9"/>
        <v>44793.208333333278</v>
      </c>
      <c r="G31" s="20">
        <f t="shared" si="8"/>
        <v>5</v>
      </c>
      <c r="H31" t="str">
        <f t="shared" ca="1" si="0"/>
        <v>KIAH FDH2208205_00Z-GEFS</v>
      </c>
      <c r="I31">
        <v>22</v>
      </c>
      <c r="J31" s="4">
        <f ca="1">32+ 1.8*RTD("ice.xl",,$H31,_xll.ICEFldID(J$8))</f>
        <v>79.016000000000005</v>
      </c>
      <c r="K31" s="5" t="s">
        <v>42</v>
      </c>
      <c r="L31" s="4">
        <f ca="1">RTD("ice.xl",,$H31,_xll.ICEFldID(L$8))</f>
        <v>81.8</v>
      </c>
      <c r="M31" s="6" t="e">
        <f ca="1">RTD("ice.xl",,$H31,_xll.ICEFldID(M$8))/25.4</f>
        <v>#VALUE!</v>
      </c>
      <c r="N31" s="4">
        <f ca="1">RTD("ice.xl",,$H31,_xll.ICEFldID(N$8))/25.4</f>
        <v>0</v>
      </c>
      <c r="O31" s="5">
        <f ca="1">RTD("ice.xl",,$H31,_xll.ICEFldID(O$8))</f>
        <v>65</v>
      </c>
      <c r="P31" s="5">
        <f ca="1">RTD("ice.xl",,$H31,_xll.ICEFldID(P$8))</f>
        <v>185.7</v>
      </c>
      <c r="Q31" s="5">
        <f ca="1">RTD("ice.xl",,$H31,_xll.ICEFldID(Q$8))</f>
        <v>2.31</v>
      </c>
      <c r="T31" s="4"/>
      <c r="U31" s="4"/>
      <c r="V31" s="4"/>
      <c r="W31" s="4"/>
      <c r="X31" s="4"/>
      <c r="Z31" s="4">
        <f t="shared" ca="1" si="1"/>
        <v>82.595296526190964</v>
      </c>
      <c r="AA31" s="4">
        <f t="shared" ca="1" si="2"/>
        <v>82.36300419372067</v>
      </c>
      <c r="AB31" s="7">
        <f t="shared" ca="1" si="3"/>
        <v>82.36300419372067</v>
      </c>
      <c r="AC31" s="7" t="e">
        <f t="shared" ca="1" si="4"/>
        <v>#NUM!</v>
      </c>
      <c r="AD31" s="7">
        <f t="shared" ca="1" si="5"/>
        <v>81.85202819372067</v>
      </c>
      <c r="AE31" s="7">
        <f t="shared" ca="1" si="6"/>
        <v>80.46220000000001</v>
      </c>
    </row>
    <row r="32" spans="2:64" x14ac:dyDescent="0.35">
      <c r="E32" s="23">
        <f t="shared" ca="1" si="9"/>
        <v>44793.249999999942</v>
      </c>
      <c r="F32" s="19">
        <f t="shared" ca="1" si="9"/>
        <v>44793.249999999942</v>
      </c>
      <c r="G32" s="20">
        <f t="shared" si="8"/>
        <v>6</v>
      </c>
      <c r="H32" t="str">
        <f t="shared" ca="1" si="0"/>
        <v>KIAH FDH2208206_00Z-GEFS</v>
      </c>
      <c r="I32">
        <v>23</v>
      </c>
      <c r="J32" s="4">
        <f ca="1">32+ 1.8*RTD("ice.xl",,$H32,_xll.ICEFldID(J$8))</f>
        <v>78.818000000000012</v>
      </c>
      <c r="K32" s="5" t="s">
        <v>42</v>
      </c>
      <c r="L32" s="4">
        <f ca="1">RTD("ice.xl",,$H32,_xll.ICEFldID(L$8))</f>
        <v>82.5</v>
      </c>
      <c r="M32" s="6" t="e">
        <f ca="1">RTD("ice.xl",,$H32,_xll.ICEFldID(M$8))/25.4</f>
        <v>#VALUE!</v>
      </c>
      <c r="N32" s="4">
        <f ca="1">RTD("ice.xl",,$H32,_xll.ICEFldID(N$8))/25.4</f>
        <v>0</v>
      </c>
      <c r="O32" s="5">
        <f ca="1">RTD("ice.xl",,$H32,_xll.ICEFldID(O$8))</f>
        <v>60</v>
      </c>
      <c r="P32" s="5">
        <f ca="1">RTD("ice.xl",,$H32,_xll.ICEFldID(P$8))</f>
        <v>183.3</v>
      </c>
      <c r="Q32" s="5">
        <f ca="1">RTD("ice.xl",,$H32,_xll.ICEFldID(Q$8))</f>
        <v>2.15</v>
      </c>
      <c r="T32" s="4"/>
      <c r="U32" s="4"/>
      <c r="V32" s="4"/>
      <c r="W32" s="4"/>
      <c r="X32" s="4"/>
      <c r="Z32" s="4">
        <f t="shared" ca="1" si="1"/>
        <v>82.402294876400759</v>
      </c>
      <c r="AA32" s="4">
        <f t="shared" ca="1" si="2"/>
        <v>82.004057271251554</v>
      </c>
      <c r="AB32" s="7">
        <f t="shared" ca="1" si="3"/>
        <v>82.004057271251554</v>
      </c>
      <c r="AC32" s="7" t="e">
        <f t="shared" ca="1" si="4"/>
        <v>#NUM!</v>
      </c>
      <c r="AD32" s="7">
        <f t="shared" ca="1" si="5"/>
        <v>81.594957271251559</v>
      </c>
      <c r="AE32" s="7">
        <f t="shared" ca="1" si="6"/>
        <v>80.277300000000011</v>
      </c>
    </row>
    <row r="33" spans="5:31" x14ac:dyDescent="0.35">
      <c r="E33" s="23">
        <f t="shared" ca="1" si="9"/>
        <v>44793.291666666606</v>
      </c>
      <c r="F33" s="19">
        <f t="shared" ca="1" si="9"/>
        <v>44793.291666666606</v>
      </c>
      <c r="G33" s="20">
        <f t="shared" si="8"/>
        <v>7</v>
      </c>
      <c r="H33" t="str">
        <f t="shared" ca="1" si="0"/>
        <v>KIAH FDH2208207_00Z-GEFS</v>
      </c>
      <c r="I33">
        <v>24</v>
      </c>
      <c r="J33" s="4">
        <f ca="1">32+ 1.8*RTD("ice.xl",,$H33,_xll.ICEFldID(J$8))</f>
        <v>78.602000000000004</v>
      </c>
      <c r="K33" s="5">
        <f ca="1">32+ 1.8*RTD("ice.xl",,$H33,_xll.ICEFldID(K$8))</f>
        <v>78.602000000000004</v>
      </c>
      <c r="L33" s="4">
        <f ca="1">RTD("ice.xl",,$H33,_xll.ICEFldID(L$8))</f>
        <v>83.2</v>
      </c>
      <c r="M33" s="6" t="e">
        <f ca="1">RTD("ice.xl",,$H33,_xll.ICEFldID(M$8))/25.4</f>
        <v>#VALUE!</v>
      </c>
      <c r="N33" s="4">
        <f ca="1">RTD("ice.xl",,$H33,_xll.ICEFldID(N$8))/25.4</f>
        <v>0</v>
      </c>
      <c r="O33" s="5">
        <f ca="1">RTD("ice.xl",,$H33,_xll.ICEFldID(O$8))</f>
        <v>56</v>
      </c>
      <c r="P33" s="5">
        <f ca="1">RTD("ice.xl",,$H33,_xll.ICEFldID(P$8))</f>
        <v>180.6</v>
      </c>
      <c r="Q33" s="5">
        <f ca="1">RTD("ice.xl",,$H33,_xll.ICEFldID(Q$8))</f>
        <v>2.0099999999999998</v>
      </c>
      <c r="R33" s="4">
        <f ca="1">IF(OR($P33&gt;=337.5,$P33&lt;=22.5),$Q33,-999)</f>
        <v>-999</v>
      </c>
      <c r="S33" s="4">
        <f ca="1">IF(AND($P33&gt;22.5,$P33&lt;=67.5),$Q33,-999)</f>
        <v>-999</v>
      </c>
      <c r="T33" s="4">
        <f ca="1">IF(AND($P33&gt;67.5,$P33&lt;=112),$Q33,-999)</f>
        <v>-999</v>
      </c>
      <c r="U33" s="4">
        <f ca="1">IF(AND($P33&gt;112.5,$P33&lt;157.5),$Q33,-999)</f>
        <v>-999</v>
      </c>
      <c r="V33" s="4">
        <f ca="1">IF(AND($P33&gt;=157.5,$P33&lt;=202.5),$Q33,-999)</f>
        <v>2.0099999999999998</v>
      </c>
      <c r="W33" s="4">
        <f ca="1">IF(AND($P33&gt;202.5,$P33&lt;=247.5),$Q33,-999)</f>
        <v>-999</v>
      </c>
      <c r="X33" s="4">
        <f ca="1">IF(AND($P33&gt;247.5,$P33&lt;=292.5),$Q33,-999)</f>
        <v>-999</v>
      </c>
      <c r="Y33" s="4">
        <f ca="1">IF(AND($P33&gt;292.5,$P33&lt;337.5),$Q33,-999)</f>
        <v>-999</v>
      </c>
      <c r="Z33" s="4">
        <f t="shared" ca="1" si="1"/>
        <v>82.189691254348404</v>
      </c>
      <c r="AA33" s="4">
        <f t="shared" ca="1" si="2"/>
        <v>81.597919708507618</v>
      </c>
      <c r="AB33" s="7">
        <f t="shared" ca="1" si="3"/>
        <v>81.597919708507618</v>
      </c>
      <c r="AC33" s="7" t="e">
        <f t="shared" ca="1" si="4"/>
        <v>#NUM!</v>
      </c>
      <c r="AD33" s="7">
        <f t="shared" ca="1" si="5"/>
        <v>81.295591708507615</v>
      </c>
      <c r="AE33" s="7">
        <f t="shared" ca="1" si="6"/>
        <v>80.072599999999994</v>
      </c>
    </row>
    <row r="34" spans="5:31" x14ac:dyDescent="0.35">
      <c r="E34" s="23">
        <f t="shared" ca="1" si="9"/>
        <v>44793.33333333327</v>
      </c>
      <c r="F34" s="19">
        <f t="shared" ca="1" si="9"/>
        <v>44793.33333333327</v>
      </c>
      <c r="G34" s="20">
        <f t="shared" si="8"/>
        <v>8</v>
      </c>
      <c r="H34" t="str">
        <f t="shared" ca="1" si="0"/>
        <v>KIAH FDH2208208_00Z-GEFS</v>
      </c>
      <c r="I34">
        <v>25</v>
      </c>
      <c r="J34" s="4">
        <f ca="1">32+ 1.8*RTD("ice.xl",,$H34,_xll.ICEFldID(J$8))</f>
        <v>80.978000000000009</v>
      </c>
      <c r="K34" s="5" t="s">
        <v>42</v>
      </c>
      <c r="L34" s="4">
        <f ca="1">RTD("ice.xl",,$H34,_xll.ICEFldID(L$8))</f>
        <v>77.8</v>
      </c>
      <c r="M34" s="6" t="e">
        <f ca="1">RTD("ice.xl",,$H34,_xll.ICEFldID(M$8))/25.4</f>
        <v>#VALUE!</v>
      </c>
      <c r="N34" s="4">
        <f ca="1">RTD("ice.xl",,$H34,_xll.ICEFldID(N$8))/25.4</f>
        <v>0</v>
      </c>
      <c r="O34" s="5">
        <f ca="1">RTD("ice.xl",,$H34,_xll.ICEFldID(O$8))</f>
        <v>51</v>
      </c>
      <c r="P34" s="5">
        <f ca="1">RTD("ice.xl",,$H34,_xll.ICEFldID(P$8))</f>
        <v>182.2</v>
      </c>
      <c r="Q34" s="5">
        <f ca="1">RTD("ice.xl",,$H34,_xll.ICEFldID(Q$8))</f>
        <v>2.4</v>
      </c>
      <c r="T34" s="4"/>
      <c r="U34" s="4"/>
      <c r="V34" s="4"/>
      <c r="W34" s="4"/>
      <c r="X34" s="4"/>
      <c r="Z34" s="4">
        <f t="shared" ca="1" si="1"/>
        <v>84.765728684627362</v>
      </c>
      <c r="AA34" s="4">
        <f t="shared" ca="1" si="2"/>
        <v>85.969022628448116</v>
      </c>
      <c r="AB34" s="7">
        <f t="shared" ca="1" si="3"/>
        <v>85.969022628448116</v>
      </c>
      <c r="AC34" s="7" t="e">
        <f t="shared" ca="1" si="4"/>
        <v>#NUM!</v>
      </c>
      <c r="AD34" s="7">
        <f t="shared" ca="1" si="5"/>
        <v>85.101854628448123</v>
      </c>
      <c r="AE34" s="7">
        <f t="shared" ca="1" si="6"/>
        <v>82.432400000000001</v>
      </c>
    </row>
    <row r="35" spans="5:31" x14ac:dyDescent="0.35">
      <c r="E35" s="23">
        <f t="shared" ca="1" si="9"/>
        <v>44793.374999999935</v>
      </c>
      <c r="F35" s="19">
        <f t="shared" ca="1" si="9"/>
        <v>44793.374999999935</v>
      </c>
      <c r="G35" s="20">
        <f t="shared" si="8"/>
        <v>9</v>
      </c>
      <c r="H35" t="str">
        <f t="shared" ca="1" si="0"/>
        <v>KIAH FDH2208209_00Z-GEFS</v>
      </c>
      <c r="I35">
        <v>26</v>
      </c>
      <c r="J35" s="4">
        <f ca="1">32+ 1.8*RTD("ice.xl",,$H35,_xll.ICEFldID(J$8))</f>
        <v>83.335999999999999</v>
      </c>
      <c r="K35" s="5" t="s">
        <v>42</v>
      </c>
      <c r="L35" s="4">
        <f ca="1">RTD("ice.xl",,$H35,_xll.ICEFldID(L$8))</f>
        <v>72.400000000000006</v>
      </c>
      <c r="M35" s="6" t="e">
        <f ca="1">RTD("ice.xl",,$H35,_xll.ICEFldID(M$8))/25.4</f>
        <v>#VALUE!</v>
      </c>
      <c r="N35" s="4">
        <f ca="1">RTD("ice.xl",,$H35,_xll.ICEFldID(N$8))/25.4</f>
        <v>0</v>
      </c>
      <c r="O35" s="5">
        <f ca="1">RTD("ice.xl",,$H35,_xll.ICEFldID(O$8))</f>
        <v>45</v>
      </c>
      <c r="P35" s="5">
        <f ca="1">RTD("ice.xl",,$H35,_xll.ICEFldID(P$8))</f>
        <v>183.4</v>
      </c>
      <c r="Q35" s="5">
        <f ca="1">RTD("ice.xl",,$H35,_xll.ICEFldID(Q$8))</f>
        <v>2.81</v>
      </c>
      <c r="T35" s="4"/>
      <c r="U35" s="4"/>
      <c r="V35" s="4"/>
      <c r="W35" s="4"/>
      <c r="X35" s="4"/>
      <c r="Z35" s="4">
        <f t="shared" ca="1" si="1"/>
        <v>87.387199147140066</v>
      </c>
      <c r="AA35" s="4">
        <f t="shared" ca="1" si="2"/>
        <v>89.77819832952386</v>
      </c>
      <c r="AB35" s="7">
        <f t="shared" ca="1" si="3"/>
        <v>89.77819832952386</v>
      </c>
      <c r="AC35" s="7" t="e">
        <f t="shared" ca="1" si="4"/>
        <v>#NUM!</v>
      </c>
      <c r="AD35" s="7">
        <f t="shared" ca="1" si="5"/>
        <v>88.854870329523862</v>
      </c>
      <c r="AE35" s="7">
        <f t="shared" ca="1" si="6"/>
        <v>84.772400000000005</v>
      </c>
    </row>
    <row r="36" spans="5:31" x14ac:dyDescent="0.35">
      <c r="E36" s="23">
        <f t="shared" ca="1" si="9"/>
        <v>44793.416666666599</v>
      </c>
      <c r="F36" s="19">
        <f t="shared" ca="1" si="9"/>
        <v>44793.416666666599</v>
      </c>
      <c r="G36" s="20">
        <f t="shared" si="8"/>
        <v>10</v>
      </c>
      <c r="H36" t="str">
        <f t="shared" ca="1" si="0"/>
        <v>KIAH FDH22082010_00Z-GEFS</v>
      </c>
      <c r="I36">
        <v>27</v>
      </c>
      <c r="J36" s="4" t="e">
        <f ca="1">32+ 1.8*RTD("ice.xl",,$H36,_xll.ICEFldID(J$8))</f>
        <v>#VALUE!</v>
      </c>
      <c r="K36" s="5" t="e">
        <f ca="1">32+ 1.8*RTD("ice.xl",,$H36,_xll.ICEFldID(K$8))</f>
        <v>#VALUE!</v>
      </c>
      <c r="L36" s="4" t="str">
        <f ca="1">RTD("ice.xl",,$H36,_xll.ICEFldID(L$8))</f>
        <v/>
      </c>
      <c r="M36" s="6" t="e">
        <f ca="1">RTD("ice.xl",,$H36,_xll.ICEFldID(M$8))/25.4</f>
        <v>#VALUE!</v>
      </c>
      <c r="N36" s="4" t="e">
        <f ca="1">RTD("ice.xl",,$H36,_xll.ICEFldID(N$8))/25.4</f>
        <v>#VALUE!</v>
      </c>
      <c r="O36" s="5" t="str">
        <f ca="1">RTD("ice.xl",,$H36,_xll.ICEFldID(O$8))</f>
        <v/>
      </c>
      <c r="P36" s="5" t="str">
        <f ca="1">RTD("ice.xl",,$H36,_xll.ICEFldID(P$8))</f>
        <v/>
      </c>
      <c r="Q36" s="5" t="str">
        <f ca="1">RTD("ice.xl",,$H36,_xll.ICEFldID(Q$8))</f>
        <v/>
      </c>
      <c r="R36" s="4" t="str">
        <f ca="1">IF(OR($P36&gt;=337.5,$P36&lt;=22.5),$Q36,-999)</f>
        <v/>
      </c>
      <c r="S36" s="4">
        <f ca="1">IF(AND($P36&gt;22.5,$P36&lt;=67.5),$Q36,-999)</f>
        <v>-999</v>
      </c>
      <c r="T36" s="4">
        <f ca="1">IF(AND($P36&gt;67.5,$P36&lt;=112),$Q36,-999)</f>
        <v>-999</v>
      </c>
      <c r="U36" s="4">
        <f ca="1">IF(AND($P36&gt;112.5,$P36&lt;157.5),$Q36,-999)</f>
        <v>-999</v>
      </c>
      <c r="V36" s="4">
        <f ca="1">IF(AND($P36&gt;=157.5,$P36&lt;=202.5),$Q36,-999)</f>
        <v>-999</v>
      </c>
      <c r="W36" s="4">
        <f ca="1">IF(AND($P36&gt;202.5,$P36&lt;=247.5),$Q36,-999)</f>
        <v>-999</v>
      </c>
      <c r="X36" s="4">
        <f ca="1">IF(AND($P36&gt;247.5,$P36&lt;=292.5),$Q36,-999)</f>
        <v>-999</v>
      </c>
      <c r="Y36" s="4">
        <f ca="1">IF(AND($P36&gt;292.5,$P36&lt;337.5),$Q36,-999)</f>
        <v>-999</v>
      </c>
      <c r="Z36" s="4" t="e">
        <f t="shared" ca="1" si="1"/>
        <v>#VALUE!</v>
      </c>
      <c r="AA36" s="4" t="e">
        <f t="shared" ca="1" si="2"/>
        <v>#VALUE!</v>
      </c>
      <c r="AB36" s="7" t="e">
        <f t="shared" ca="1" si="3"/>
        <v>#VALUE!</v>
      </c>
      <c r="AC36" s="7" t="e">
        <f t="shared" ca="1" si="4"/>
        <v>#VALUE!</v>
      </c>
      <c r="AD36" s="7" t="e">
        <f t="shared" ca="1" si="5"/>
        <v>#VALUE!</v>
      </c>
      <c r="AE36" s="7" t="e">
        <f t="shared" ca="1" si="6"/>
        <v>#VALUE!</v>
      </c>
    </row>
    <row r="37" spans="5:31" x14ac:dyDescent="0.35">
      <c r="E37" s="23">
        <f t="shared" ca="1" si="9"/>
        <v>44793.458333333263</v>
      </c>
      <c r="F37" s="19">
        <f t="shared" ca="1" si="9"/>
        <v>44793.458333333263</v>
      </c>
      <c r="G37" s="20">
        <f t="shared" si="8"/>
        <v>11</v>
      </c>
      <c r="H37" t="str">
        <f t="shared" ca="1" si="0"/>
        <v>KIAH FDH22082011_00Z-GEFS</v>
      </c>
      <c r="I37">
        <v>28</v>
      </c>
      <c r="J37" s="4" t="e">
        <f ca="1">32+ 1.8*RTD("ice.xl",,$H37,_xll.ICEFldID(J$8))</f>
        <v>#VALUE!</v>
      </c>
      <c r="K37" s="5" t="s">
        <v>42</v>
      </c>
      <c r="L37" s="4" t="str">
        <f ca="1">RTD("ice.xl",,$H37,_xll.ICEFldID(L$8))</f>
        <v/>
      </c>
      <c r="M37" s="6" t="e">
        <f ca="1">RTD("ice.xl",,$H37,_xll.ICEFldID(M$8))/25.4</f>
        <v>#VALUE!</v>
      </c>
      <c r="N37" s="4" t="e">
        <f ca="1">RTD("ice.xl",,$H37,_xll.ICEFldID(N$8))/25.4</f>
        <v>#VALUE!</v>
      </c>
      <c r="O37" s="5" t="str">
        <f ca="1">RTD("ice.xl",,$H37,_xll.ICEFldID(O$8))</f>
        <v/>
      </c>
      <c r="P37" s="5" t="str">
        <f ca="1">RTD("ice.xl",,$H37,_xll.ICEFldID(P$8))</f>
        <v/>
      </c>
      <c r="Q37" s="5" t="str">
        <f ca="1">RTD("ice.xl",,$H37,_xll.ICEFldID(Q$8))</f>
        <v/>
      </c>
      <c r="T37" s="4"/>
      <c r="U37" s="4"/>
      <c r="V37" s="4"/>
      <c r="W37" s="4"/>
      <c r="X37" s="4"/>
      <c r="Z37" s="4" t="e">
        <f t="shared" ca="1" si="1"/>
        <v>#VALUE!</v>
      </c>
      <c r="AA37" s="4" t="e">
        <f t="shared" ca="1" si="2"/>
        <v>#VALUE!</v>
      </c>
      <c r="AB37" s="7" t="e">
        <f t="shared" ca="1" si="3"/>
        <v>#VALUE!</v>
      </c>
      <c r="AC37" s="7" t="e">
        <f t="shared" ca="1" si="4"/>
        <v>#VALUE!</v>
      </c>
      <c r="AD37" s="7" t="e">
        <f t="shared" ca="1" si="5"/>
        <v>#VALUE!</v>
      </c>
      <c r="AE37" s="7" t="e">
        <f t="shared" ca="1" si="6"/>
        <v>#VALUE!</v>
      </c>
    </row>
    <row r="38" spans="5:31" x14ac:dyDescent="0.35">
      <c r="E38" s="23">
        <f t="shared" ca="1" si="9"/>
        <v>44793.499999999927</v>
      </c>
      <c r="F38" s="19">
        <f t="shared" ca="1" si="9"/>
        <v>44793.499999999927</v>
      </c>
      <c r="G38" s="20">
        <f t="shared" si="8"/>
        <v>12</v>
      </c>
      <c r="H38" t="str">
        <f t="shared" ca="1" si="0"/>
        <v>KIAH FDH22082012_00Z-GEFS</v>
      </c>
      <c r="I38">
        <v>29</v>
      </c>
      <c r="J38" s="4" t="e">
        <f ca="1">32+ 1.8*RTD("ice.xl",,$H38,_xll.ICEFldID(J$8))</f>
        <v>#VALUE!</v>
      </c>
      <c r="K38" s="5" t="s">
        <v>42</v>
      </c>
      <c r="L38" s="4" t="str">
        <f ca="1">RTD("ice.xl",,$H38,_xll.ICEFldID(L$8))</f>
        <v/>
      </c>
      <c r="M38" s="6" t="e">
        <f ca="1">RTD("ice.xl",,$H38,_xll.ICEFldID(M$8))/25.4</f>
        <v>#VALUE!</v>
      </c>
      <c r="N38" s="4" t="e">
        <f ca="1">RTD("ice.xl",,$H38,_xll.ICEFldID(N$8))/25.4</f>
        <v>#VALUE!</v>
      </c>
      <c r="O38" s="5" t="str">
        <f ca="1">RTD("ice.xl",,$H38,_xll.ICEFldID(O$8))</f>
        <v/>
      </c>
      <c r="P38" s="5" t="str">
        <f ca="1">RTD("ice.xl",,$H38,_xll.ICEFldID(P$8))</f>
        <v/>
      </c>
      <c r="Q38" s="5" t="str">
        <f ca="1">RTD("ice.xl",,$H38,_xll.ICEFldID(Q$8))</f>
        <v/>
      </c>
      <c r="T38" s="4"/>
      <c r="U38" s="4"/>
      <c r="V38" s="4"/>
      <c r="W38" s="4"/>
      <c r="X38" s="4"/>
      <c r="Z38" s="4" t="e">
        <f t="shared" ca="1" si="1"/>
        <v>#VALUE!</v>
      </c>
      <c r="AA38" s="4" t="e">
        <f t="shared" ca="1" si="2"/>
        <v>#VALUE!</v>
      </c>
      <c r="AB38" s="7" t="e">
        <f t="shared" ca="1" si="3"/>
        <v>#VALUE!</v>
      </c>
      <c r="AC38" s="7" t="e">
        <f t="shared" ca="1" si="4"/>
        <v>#VALUE!</v>
      </c>
      <c r="AD38" s="7" t="e">
        <f t="shared" ca="1" si="5"/>
        <v>#VALUE!</v>
      </c>
      <c r="AE38" s="7" t="e">
        <f t="shared" ca="1" si="6"/>
        <v>#VALUE!</v>
      </c>
    </row>
    <row r="39" spans="5:31" x14ac:dyDescent="0.35">
      <c r="E39" s="23">
        <f t="shared" ca="1" si="9"/>
        <v>44793.541666666591</v>
      </c>
      <c r="F39" s="19">
        <f t="shared" ca="1" si="9"/>
        <v>44793.541666666591</v>
      </c>
      <c r="G39" s="20">
        <f t="shared" si="8"/>
        <v>13</v>
      </c>
      <c r="H39" t="str">
        <f t="shared" ca="1" si="0"/>
        <v>KIAH FDH22082013_00Z-GEFS</v>
      </c>
      <c r="I39">
        <v>30</v>
      </c>
      <c r="J39" s="4" t="e">
        <f ca="1">32+ 1.8*RTD("ice.xl",,$H39,_xll.ICEFldID(J$8))</f>
        <v>#VALUE!</v>
      </c>
      <c r="K39" s="5" t="e">
        <f ca="1">32+ 1.8*RTD("ice.xl",,$H39,_xll.ICEFldID(K$8))</f>
        <v>#VALUE!</v>
      </c>
      <c r="L39" s="4" t="str">
        <f ca="1">RTD("ice.xl",,$H39,_xll.ICEFldID(L$8))</f>
        <v/>
      </c>
      <c r="M39" s="6" t="e">
        <f ca="1">RTD("ice.xl",,$H39,_xll.ICEFldID(M$8))/25.4</f>
        <v>#VALUE!</v>
      </c>
      <c r="N39" s="4" t="e">
        <f ca="1">RTD("ice.xl",,$H39,_xll.ICEFldID(N$8))/25.4</f>
        <v>#VALUE!</v>
      </c>
      <c r="O39" s="5" t="str">
        <f ca="1">RTD("ice.xl",,$H39,_xll.ICEFldID(O$8))</f>
        <v/>
      </c>
      <c r="P39" s="5" t="str">
        <f ca="1">RTD("ice.xl",,$H39,_xll.ICEFldID(P$8))</f>
        <v/>
      </c>
      <c r="Q39" s="5" t="str">
        <f ca="1">RTD("ice.xl",,$H39,_xll.ICEFldID(Q$8))</f>
        <v/>
      </c>
      <c r="R39" s="4" t="str">
        <f ca="1">IF(OR($P39&gt;=337.5,$P39&lt;=22.5),$Q39,-999)</f>
        <v/>
      </c>
      <c r="S39" s="4">
        <f ca="1">IF(AND($P39&gt;22.5,$P39&lt;=67.5),$Q39,-999)</f>
        <v>-999</v>
      </c>
      <c r="T39" s="4">
        <f ca="1">IF(AND($P39&gt;67.5,$P39&lt;=112),$Q39,-999)</f>
        <v>-999</v>
      </c>
      <c r="U39" s="4">
        <f ca="1">IF(AND($P39&gt;112.5,$P39&lt;157.5),$Q39,-999)</f>
        <v>-999</v>
      </c>
      <c r="V39" s="4">
        <f ca="1">IF(AND($P39&gt;=157.5,$P39&lt;=202.5),$Q39,-999)</f>
        <v>-999</v>
      </c>
      <c r="W39" s="4">
        <f ca="1">IF(AND($P39&gt;202.5,$P39&lt;=247.5),$Q39,-999)</f>
        <v>-999</v>
      </c>
      <c r="X39" s="4">
        <f ca="1">IF(AND($P39&gt;247.5,$P39&lt;=292.5),$Q39,-999)</f>
        <v>-999</v>
      </c>
      <c r="Y39" s="4">
        <f ca="1">IF(AND($P39&gt;292.5,$P39&lt;337.5),$Q39,-999)</f>
        <v>-999</v>
      </c>
      <c r="Z39" s="4" t="e">
        <f t="shared" ca="1" si="1"/>
        <v>#VALUE!</v>
      </c>
      <c r="AA39" s="4" t="e">
        <f t="shared" ca="1" si="2"/>
        <v>#VALUE!</v>
      </c>
      <c r="AB39" s="7" t="e">
        <f t="shared" ca="1" si="3"/>
        <v>#VALUE!</v>
      </c>
      <c r="AC39" s="7" t="e">
        <f t="shared" ca="1" si="4"/>
        <v>#VALUE!</v>
      </c>
      <c r="AD39" s="7" t="e">
        <f t="shared" ca="1" si="5"/>
        <v>#VALUE!</v>
      </c>
      <c r="AE39" s="7" t="e">
        <f t="shared" ca="1" si="6"/>
        <v>#VALUE!</v>
      </c>
    </row>
    <row r="40" spans="5:31" x14ac:dyDescent="0.35">
      <c r="E40" s="23">
        <f t="shared" ca="1" si="9"/>
        <v>44793.583333333256</v>
      </c>
      <c r="F40" s="19">
        <f t="shared" ca="1" si="9"/>
        <v>44793.583333333256</v>
      </c>
      <c r="G40" s="20">
        <f t="shared" si="8"/>
        <v>14</v>
      </c>
      <c r="H40" t="str">
        <f t="shared" ca="1" si="0"/>
        <v>KIAH FDH22082014_00Z-GEFS</v>
      </c>
      <c r="I40">
        <v>31</v>
      </c>
      <c r="J40" s="4" t="e">
        <f ca="1">32+ 1.8*RTD("ice.xl",,$H40,_xll.ICEFldID(J$8))</f>
        <v>#VALUE!</v>
      </c>
      <c r="K40" s="5" t="s">
        <v>42</v>
      </c>
      <c r="L40" s="4" t="str">
        <f ca="1">RTD("ice.xl",,$H40,_xll.ICEFldID(L$8))</f>
        <v/>
      </c>
      <c r="M40" s="6" t="e">
        <f ca="1">RTD("ice.xl",,$H40,_xll.ICEFldID(M$8))/25.4</f>
        <v>#VALUE!</v>
      </c>
      <c r="N40" s="4" t="e">
        <f ca="1">RTD("ice.xl",,$H40,_xll.ICEFldID(N$8))/25.4</f>
        <v>#VALUE!</v>
      </c>
      <c r="O40" s="5" t="str">
        <f ca="1">RTD("ice.xl",,$H40,_xll.ICEFldID(O$8))</f>
        <v/>
      </c>
      <c r="P40" s="5" t="str">
        <f ca="1">RTD("ice.xl",,$H40,_xll.ICEFldID(P$8))</f>
        <v/>
      </c>
      <c r="Q40" s="5" t="str">
        <f ca="1">RTD("ice.xl",,$H40,_xll.ICEFldID(Q$8))</f>
        <v/>
      </c>
      <c r="T40" s="4"/>
      <c r="U40" s="4"/>
      <c r="V40" s="4"/>
      <c r="W40" s="4"/>
      <c r="X40" s="4"/>
      <c r="Z40" s="4" t="e">
        <f t="shared" ca="1" si="1"/>
        <v>#VALUE!</v>
      </c>
      <c r="AA40" s="4" t="e">
        <f t="shared" ca="1" si="2"/>
        <v>#VALUE!</v>
      </c>
      <c r="AB40" s="7" t="e">
        <f t="shared" ca="1" si="3"/>
        <v>#VALUE!</v>
      </c>
      <c r="AC40" s="7" t="e">
        <f t="shared" ca="1" si="4"/>
        <v>#VALUE!</v>
      </c>
      <c r="AD40" s="7" t="e">
        <f t="shared" ca="1" si="5"/>
        <v>#VALUE!</v>
      </c>
      <c r="AE40" s="7" t="e">
        <f t="shared" ca="1" si="6"/>
        <v>#VALUE!</v>
      </c>
    </row>
    <row r="41" spans="5:31" x14ac:dyDescent="0.35">
      <c r="E41" s="23">
        <f t="shared" ca="1" si="9"/>
        <v>44793.62499999992</v>
      </c>
      <c r="F41" s="19">
        <f t="shared" ca="1" si="9"/>
        <v>44793.62499999992</v>
      </c>
      <c r="G41" s="20">
        <f t="shared" si="8"/>
        <v>15</v>
      </c>
      <c r="H41" t="str">
        <f t="shared" ca="1" si="0"/>
        <v>KIAH FDH22082015_00Z-GEFS</v>
      </c>
      <c r="I41">
        <v>32</v>
      </c>
      <c r="J41" s="4" t="e">
        <f ca="1">32+ 1.8*RTD("ice.xl",,$H41,_xll.ICEFldID(J$8))</f>
        <v>#VALUE!</v>
      </c>
      <c r="K41" s="5" t="s">
        <v>42</v>
      </c>
      <c r="L41" s="4" t="str">
        <f ca="1">RTD("ice.xl",,$H41,_xll.ICEFldID(L$8))</f>
        <v/>
      </c>
      <c r="M41" s="6" t="e">
        <f ca="1">RTD("ice.xl",,$H41,_xll.ICEFldID(M$8))/25.4</f>
        <v>#VALUE!</v>
      </c>
      <c r="N41" s="4" t="e">
        <f ca="1">RTD("ice.xl",,$H41,_xll.ICEFldID(N$8))/25.4</f>
        <v>#VALUE!</v>
      </c>
      <c r="O41" s="5" t="str">
        <f ca="1">RTD("ice.xl",,$H41,_xll.ICEFldID(O$8))</f>
        <v/>
      </c>
      <c r="P41" s="5" t="str">
        <f ca="1">RTD("ice.xl",,$H41,_xll.ICEFldID(P$8))</f>
        <v/>
      </c>
      <c r="Q41" s="5" t="str">
        <f ca="1">RTD("ice.xl",,$H41,_xll.ICEFldID(Q$8))</f>
        <v/>
      </c>
      <c r="T41" s="4"/>
      <c r="U41" s="4"/>
      <c r="V41" s="4"/>
      <c r="W41" s="4"/>
      <c r="X41" s="4"/>
      <c r="Z41" s="4" t="e">
        <f t="shared" ca="1" si="1"/>
        <v>#VALUE!</v>
      </c>
      <c r="AA41" s="4" t="e">
        <f t="shared" ca="1" si="2"/>
        <v>#VALUE!</v>
      </c>
      <c r="AB41" s="7" t="e">
        <f t="shared" ca="1" si="3"/>
        <v>#VALUE!</v>
      </c>
      <c r="AC41" s="7" t="e">
        <f t="shared" ca="1" si="4"/>
        <v>#VALUE!</v>
      </c>
      <c r="AD41" s="7" t="e">
        <f t="shared" ca="1" si="5"/>
        <v>#VALUE!</v>
      </c>
      <c r="AE41" s="7" t="e">
        <f t="shared" ca="1" si="6"/>
        <v>#VALUE!</v>
      </c>
    </row>
    <row r="42" spans="5:31" x14ac:dyDescent="0.35">
      <c r="E42" s="23">
        <f t="shared" ca="1" si="9"/>
        <v>44793.666666666584</v>
      </c>
      <c r="F42" s="19">
        <f t="shared" ca="1" si="9"/>
        <v>44793.666666666584</v>
      </c>
      <c r="G42" s="20">
        <f t="shared" si="8"/>
        <v>16</v>
      </c>
      <c r="H42" t="str">
        <f t="shared" ca="1" si="0"/>
        <v>KIAH FDH22082016_00Z-GEFS</v>
      </c>
      <c r="I42">
        <v>33</v>
      </c>
      <c r="J42" s="4" t="e">
        <f ca="1">32+ 1.8*RTD("ice.xl",,$H42,_xll.ICEFldID(J$8))</f>
        <v>#VALUE!</v>
      </c>
      <c r="K42" s="5" t="e">
        <f ca="1">32+ 1.8*RTD("ice.xl",,$H42,_xll.ICEFldID(K$8))</f>
        <v>#VALUE!</v>
      </c>
      <c r="L42" s="4" t="str">
        <f ca="1">RTD("ice.xl",,$H42,_xll.ICEFldID(L$8))</f>
        <v/>
      </c>
      <c r="M42" s="6" t="e">
        <f ca="1">RTD("ice.xl",,$H42,_xll.ICEFldID(M$8))/25.4</f>
        <v>#VALUE!</v>
      </c>
      <c r="N42" s="4" t="e">
        <f ca="1">RTD("ice.xl",,$H42,_xll.ICEFldID(N$8))/25.4</f>
        <v>#VALUE!</v>
      </c>
      <c r="O42" s="5" t="str">
        <f ca="1">RTD("ice.xl",,$H42,_xll.ICEFldID(O$8))</f>
        <v/>
      </c>
      <c r="P42" s="5" t="str">
        <f ca="1">RTD("ice.xl",,$H42,_xll.ICEFldID(P$8))</f>
        <v/>
      </c>
      <c r="Q42" s="5" t="str">
        <f ca="1">RTD("ice.xl",,$H42,_xll.ICEFldID(Q$8))</f>
        <v/>
      </c>
      <c r="R42" s="4" t="str">
        <f ca="1">IF(OR($P42&gt;=337.5,$P42&lt;=22.5),$Q42,-999)</f>
        <v/>
      </c>
      <c r="S42" s="4">
        <f ca="1">IF(AND($P42&gt;22.5,$P42&lt;=67.5),$Q42,-999)</f>
        <v>-999</v>
      </c>
      <c r="T42" s="4">
        <f ca="1">IF(AND($P42&gt;67.5,$P42&lt;=112),$Q42,-999)</f>
        <v>-999</v>
      </c>
      <c r="U42" s="4">
        <f ca="1">IF(AND($P42&gt;112.5,$P42&lt;157.5),$Q42,-999)</f>
        <v>-999</v>
      </c>
      <c r="V42" s="4">
        <f ca="1">IF(AND($P42&gt;=157.5,$P42&lt;=202.5),$Q42,-999)</f>
        <v>-999</v>
      </c>
      <c r="W42" s="4">
        <f ca="1">IF(AND($P42&gt;202.5,$P42&lt;=247.5),$Q42,-999)</f>
        <v>-999</v>
      </c>
      <c r="X42" s="4">
        <f ca="1">IF(AND($P42&gt;247.5,$P42&lt;=292.5),$Q42,-999)</f>
        <v>-999</v>
      </c>
      <c r="Y42" s="4">
        <f ca="1">IF(AND($P42&gt;292.5,$P42&lt;337.5),$Q42,-999)</f>
        <v>-999</v>
      </c>
      <c r="Z42" s="4" t="e">
        <f t="shared" ca="1" si="1"/>
        <v>#VALUE!</v>
      </c>
      <c r="AA42" s="4" t="e">
        <f t="shared" ca="1" si="2"/>
        <v>#VALUE!</v>
      </c>
      <c r="AB42" s="7" t="e">
        <f t="shared" ca="1" si="3"/>
        <v>#VALUE!</v>
      </c>
      <c r="AC42" s="7" t="e">
        <f t="shared" ca="1" si="4"/>
        <v>#VALUE!</v>
      </c>
      <c r="AD42" s="7" t="e">
        <f t="shared" ca="1" si="5"/>
        <v>#VALUE!</v>
      </c>
      <c r="AE42" s="7" t="e">
        <f t="shared" ca="1" si="6"/>
        <v>#VALUE!</v>
      </c>
    </row>
    <row r="43" spans="5:31" x14ac:dyDescent="0.35">
      <c r="E43" s="23">
        <f t="shared" ref="E43:F58" ca="1" si="10">E42 + 1/24</f>
        <v>44793.708333333248</v>
      </c>
      <c r="F43" s="19">
        <f t="shared" ca="1" si="10"/>
        <v>44793.708333333248</v>
      </c>
      <c r="G43" s="20">
        <f t="shared" si="8"/>
        <v>17</v>
      </c>
      <c r="H43" t="str">
        <f t="shared" ca="1" si="0"/>
        <v>KIAH FDH22082017_00Z-GEFS</v>
      </c>
      <c r="I43">
        <v>34</v>
      </c>
      <c r="J43" s="4" t="e">
        <f ca="1">32+ 1.8*RTD("ice.xl",,$H43,_xll.ICEFldID(J$8))</f>
        <v>#VALUE!</v>
      </c>
      <c r="K43" s="5" t="s">
        <v>42</v>
      </c>
      <c r="L43" s="4" t="str">
        <f ca="1">RTD("ice.xl",,$H43,_xll.ICEFldID(L$8))</f>
        <v/>
      </c>
      <c r="M43" s="6" t="e">
        <f ca="1">RTD("ice.xl",,$H43,_xll.ICEFldID(M$8))/25.4</f>
        <v>#VALUE!</v>
      </c>
      <c r="N43" s="4" t="e">
        <f ca="1">RTD("ice.xl",,$H43,_xll.ICEFldID(N$8))/25.4</f>
        <v>#VALUE!</v>
      </c>
      <c r="O43" s="5" t="str">
        <f ca="1">RTD("ice.xl",,$H43,_xll.ICEFldID(O$8))</f>
        <v/>
      </c>
      <c r="P43" s="5" t="str">
        <f ca="1">RTD("ice.xl",,$H43,_xll.ICEFldID(P$8))</f>
        <v/>
      </c>
      <c r="Q43" s="5" t="str">
        <f ca="1">RTD("ice.xl",,$H43,_xll.ICEFldID(Q$8))</f>
        <v/>
      </c>
      <c r="T43" s="4"/>
      <c r="U43" s="4"/>
      <c r="V43" s="4"/>
      <c r="W43" s="4"/>
      <c r="X43" s="4"/>
      <c r="Z43" s="4" t="e">
        <f t="shared" ca="1" si="1"/>
        <v>#VALUE!</v>
      </c>
      <c r="AA43" s="4" t="e">
        <f t="shared" ca="1" si="2"/>
        <v>#VALUE!</v>
      </c>
      <c r="AB43" s="7" t="e">
        <f t="shared" ca="1" si="3"/>
        <v>#VALUE!</v>
      </c>
      <c r="AC43" s="7" t="e">
        <f t="shared" ca="1" si="4"/>
        <v>#VALUE!</v>
      </c>
      <c r="AD43" s="7" t="e">
        <f t="shared" ca="1" si="5"/>
        <v>#VALUE!</v>
      </c>
      <c r="AE43" s="7" t="e">
        <f t="shared" ca="1" si="6"/>
        <v>#VALUE!</v>
      </c>
    </row>
    <row r="44" spans="5:31" x14ac:dyDescent="0.35">
      <c r="E44" s="23">
        <f t="shared" ca="1" si="10"/>
        <v>44793.749999999913</v>
      </c>
      <c r="F44" s="19">
        <f t="shared" ca="1" si="10"/>
        <v>44793.749999999913</v>
      </c>
      <c r="G44" s="20">
        <f t="shared" si="8"/>
        <v>18</v>
      </c>
      <c r="H44" t="str">
        <f t="shared" ca="1" si="0"/>
        <v>KIAH FDH22082018_00Z-GEFS</v>
      </c>
      <c r="I44">
        <v>35</v>
      </c>
      <c r="J44" s="4" t="e">
        <f ca="1">32+ 1.8*RTD("ice.xl",,$H44,_xll.ICEFldID(J$8))</f>
        <v>#VALUE!</v>
      </c>
      <c r="K44" s="5" t="s">
        <v>42</v>
      </c>
      <c r="L44" s="4" t="str">
        <f ca="1">RTD("ice.xl",,$H44,_xll.ICEFldID(L$8))</f>
        <v/>
      </c>
      <c r="M44" s="6" t="e">
        <f ca="1">RTD("ice.xl",,$H44,_xll.ICEFldID(M$8))/25.4</f>
        <v>#VALUE!</v>
      </c>
      <c r="N44" s="4" t="e">
        <f ca="1">RTD("ice.xl",,$H44,_xll.ICEFldID(N$8))/25.4</f>
        <v>#VALUE!</v>
      </c>
      <c r="O44" s="5" t="str">
        <f ca="1">RTD("ice.xl",,$H44,_xll.ICEFldID(O$8))</f>
        <v/>
      </c>
      <c r="P44" s="5" t="str">
        <f ca="1">RTD("ice.xl",,$H44,_xll.ICEFldID(P$8))</f>
        <v/>
      </c>
      <c r="Q44" s="5" t="str">
        <f ca="1">RTD("ice.xl",,$H44,_xll.ICEFldID(Q$8))</f>
        <v/>
      </c>
      <c r="T44" s="4"/>
      <c r="U44" s="4"/>
      <c r="V44" s="4"/>
      <c r="W44" s="4"/>
      <c r="X44" s="4"/>
      <c r="Z44" s="4" t="e">
        <f t="shared" ca="1" si="1"/>
        <v>#VALUE!</v>
      </c>
      <c r="AA44" s="4" t="e">
        <f t="shared" ca="1" si="2"/>
        <v>#VALUE!</v>
      </c>
      <c r="AB44" s="7" t="e">
        <f t="shared" ca="1" si="3"/>
        <v>#VALUE!</v>
      </c>
      <c r="AC44" s="7" t="e">
        <f t="shared" ca="1" si="4"/>
        <v>#VALUE!</v>
      </c>
      <c r="AD44" s="7" t="e">
        <f t="shared" ca="1" si="5"/>
        <v>#VALUE!</v>
      </c>
      <c r="AE44" s="7" t="e">
        <f t="shared" ca="1" si="6"/>
        <v>#VALUE!</v>
      </c>
    </row>
    <row r="45" spans="5:31" x14ac:dyDescent="0.35">
      <c r="E45" s="23">
        <f t="shared" ca="1" si="10"/>
        <v>44793.791666666577</v>
      </c>
      <c r="F45" s="19">
        <f t="shared" ca="1" si="10"/>
        <v>44793.791666666577</v>
      </c>
      <c r="G45" s="20">
        <f t="shared" si="8"/>
        <v>19</v>
      </c>
      <c r="H45" t="str">
        <f t="shared" ca="1" si="0"/>
        <v>KIAH FDH22082019_00Z-GEFS</v>
      </c>
      <c r="I45">
        <v>36</v>
      </c>
      <c r="J45" s="4" t="e">
        <f ca="1">32+ 1.8*RTD("ice.xl",,$H45,_xll.ICEFldID(J$8))</f>
        <v>#VALUE!</v>
      </c>
      <c r="K45" s="5" t="e">
        <f ca="1">32+ 1.8*RTD("ice.xl",,$H45,_xll.ICEFldID(K$8))</f>
        <v>#VALUE!</v>
      </c>
      <c r="L45" s="4" t="str">
        <f ca="1">RTD("ice.xl",,$H45,_xll.ICEFldID(L$8))</f>
        <v/>
      </c>
      <c r="M45" s="6" t="e">
        <f ca="1">RTD("ice.xl",,$H45,_xll.ICEFldID(M$8))/25.4</f>
        <v>#VALUE!</v>
      </c>
      <c r="N45" s="4" t="e">
        <f ca="1">RTD("ice.xl",,$H45,_xll.ICEFldID(N$8))/25.4</f>
        <v>#VALUE!</v>
      </c>
      <c r="O45" s="5" t="str">
        <f ca="1">RTD("ice.xl",,$H45,_xll.ICEFldID(O$8))</f>
        <v/>
      </c>
      <c r="P45" s="5" t="str">
        <f ca="1">RTD("ice.xl",,$H45,_xll.ICEFldID(P$8))</f>
        <v/>
      </c>
      <c r="Q45" s="5" t="str">
        <f ca="1">RTD("ice.xl",,$H45,_xll.ICEFldID(Q$8))</f>
        <v/>
      </c>
      <c r="R45" s="4" t="str">
        <f ca="1">IF(OR($P45&gt;=337.5,$P45&lt;=22.5),$Q45,-999)</f>
        <v/>
      </c>
      <c r="S45" s="4">
        <f ca="1">IF(AND($P45&gt;22.5,$P45&lt;=67.5),$Q45,-999)</f>
        <v>-999</v>
      </c>
      <c r="T45" s="4">
        <f ca="1">IF(AND($P45&gt;67.5,$P45&lt;=112),$Q45,-999)</f>
        <v>-999</v>
      </c>
      <c r="U45" s="4">
        <f ca="1">IF(AND($P45&gt;112.5,$P45&lt;157.5),$Q45,-999)</f>
        <v>-999</v>
      </c>
      <c r="V45" s="4">
        <f ca="1">IF(AND($P45&gt;=157.5,$P45&lt;=202.5),$Q45,-999)</f>
        <v>-999</v>
      </c>
      <c r="W45" s="4">
        <f ca="1">IF(AND($P45&gt;202.5,$P45&lt;=247.5),$Q45,-999)</f>
        <v>-999</v>
      </c>
      <c r="X45" s="4">
        <f ca="1">IF(AND($P45&gt;247.5,$P45&lt;=292.5),$Q45,-999)</f>
        <v>-999</v>
      </c>
      <c r="Y45" s="4">
        <f ca="1">IF(AND($P45&gt;292.5,$P45&lt;337.5),$Q45,-999)</f>
        <v>-999</v>
      </c>
      <c r="Z45" s="4" t="e">
        <f t="shared" ca="1" si="1"/>
        <v>#VALUE!</v>
      </c>
      <c r="AA45" s="4" t="e">
        <f t="shared" ca="1" si="2"/>
        <v>#VALUE!</v>
      </c>
      <c r="AB45" s="7" t="e">
        <f t="shared" ca="1" si="3"/>
        <v>#VALUE!</v>
      </c>
      <c r="AC45" s="7" t="e">
        <f t="shared" ca="1" si="4"/>
        <v>#VALUE!</v>
      </c>
      <c r="AD45" s="7" t="e">
        <f t="shared" ca="1" si="5"/>
        <v>#VALUE!</v>
      </c>
      <c r="AE45" s="7" t="e">
        <f t="shared" ca="1" si="6"/>
        <v>#VALUE!</v>
      </c>
    </row>
    <row r="46" spans="5:31" x14ac:dyDescent="0.35">
      <c r="E46" s="23">
        <f t="shared" ca="1" si="10"/>
        <v>44793.833333333241</v>
      </c>
      <c r="F46" s="19">
        <f t="shared" ca="1" si="10"/>
        <v>44793.833333333241</v>
      </c>
      <c r="G46" s="20">
        <f t="shared" si="8"/>
        <v>20</v>
      </c>
      <c r="H46" t="str">
        <f t="shared" ca="1" si="0"/>
        <v>KIAH FDH22082020_00Z-GEFS</v>
      </c>
      <c r="I46">
        <v>37</v>
      </c>
      <c r="J46" s="4">
        <f ca="1">32+ 1.8*RTD("ice.xl",,$H46,_xll.ICEFldID(J$8))</f>
        <v>86.611999999999995</v>
      </c>
      <c r="K46" s="5" t="s">
        <v>42</v>
      </c>
      <c r="L46" s="4">
        <f ca="1">RTD("ice.xl",,$H46,_xll.ICEFldID(L$8))</f>
        <v>63.4</v>
      </c>
      <c r="M46" s="6" t="e">
        <f ca="1">RTD("ice.xl",,$H46,_xll.ICEFldID(M$8))/25.4</f>
        <v>#VALUE!</v>
      </c>
      <c r="N46" s="4">
        <f ca="1">RTD("ice.xl",,$H46,_xll.ICEFldID(N$8))/25.4</f>
        <v>0</v>
      </c>
      <c r="O46" s="5">
        <f ca="1">RTD("ice.xl",,$H46,_xll.ICEFldID(O$8))</f>
        <v>46</v>
      </c>
      <c r="P46" s="5">
        <f ca="1">RTD("ice.xl",,$H46,_xll.ICEFldID(P$8))</f>
        <v>165.2</v>
      </c>
      <c r="Q46" s="5">
        <f ca="1">RTD("ice.xl",,$H46,_xll.ICEFldID(Q$8))</f>
        <v>3.77</v>
      </c>
      <c r="T46" s="4"/>
      <c r="U46" s="4"/>
      <c r="V46" s="4"/>
      <c r="W46" s="4"/>
      <c r="X46" s="4"/>
      <c r="Z46" s="4">
        <f t="shared" ca="1" si="1"/>
        <v>91.147985492232124</v>
      </c>
      <c r="AA46" s="4">
        <f t="shared" ca="1" si="2"/>
        <v>93.657889260047853</v>
      </c>
      <c r="AB46" s="7">
        <f t="shared" ca="1" si="3"/>
        <v>93.657889260047853</v>
      </c>
      <c r="AC46" s="7" t="e">
        <f t="shared" ca="1" si="4"/>
        <v>#NUM!</v>
      </c>
      <c r="AD46" s="7">
        <f t="shared" ca="1" si="5"/>
        <v>93.490273260047857</v>
      </c>
      <c r="AE46" s="7">
        <f t="shared" ca="1" si="6"/>
        <v>87.952999999999989</v>
      </c>
    </row>
    <row r="47" spans="5:31" x14ac:dyDescent="0.35">
      <c r="E47" s="23">
        <f t="shared" ca="1" si="10"/>
        <v>44793.874999999905</v>
      </c>
      <c r="F47" s="19">
        <f t="shared" ca="1" si="10"/>
        <v>44793.874999999905</v>
      </c>
      <c r="G47" s="20">
        <f t="shared" si="8"/>
        <v>21</v>
      </c>
      <c r="H47" t="str">
        <f t="shared" ca="1" si="0"/>
        <v>KIAH FDH22082021_00Z-GEFS</v>
      </c>
      <c r="I47">
        <v>38</v>
      </c>
      <c r="J47" s="4">
        <f ca="1">32+ 1.8*RTD("ice.xl",,$H47,_xll.ICEFldID(J$8))</f>
        <v>84.92</v>
      </c>
      <c r="K47" s="5" t="s">
        <v>42</v>
      </c>
      <c r="L47" s="4">
        <f ca="1">RTD("ice.xl",,$H47,_xll.ICEFldID(L$8))</f>
        <v>67.099999999999994</v>
      </c>
      <c r="M47" s="6" t="e">
        <f ca="1">RTD("ice.xl",,$H47,_xll.ICEFldID(M$8))/25.4</f>
        <v>#VALUE!</v>
      </c>
      <c r="N47" s="4">
        <f ca="1">RTD("ice.xl",,$H47,_xll.ICEFldID(N$8))/25.4</f>
        <v>0</v>
      </c>
      <c r="O47" s="5">
        <f ca="1">RTD("ice.xl",,$H47,_xll.ICEFldID(O$8))</f>
        <v>42</v>
      </c>
      <c r="P47" s="5">
        <f ca="1">RTD("ice.xl",,$H47,_xll.ICEFldID(P$8))</f>
        <v>165.8</v>
      </c>
      <c r="Q47" s="5">
        <f ca="1">RTD("ice.xl",,$H47,_xll.ICEFldID(Q$8))</f>
        <v>3.68</v>
      </c>
      <c r="T47" s="4"/>
      <c r="U47" s="4"/>
      <c r="V47" s="4"/>
      <c r="W47" s="4"/>
      <c r="X47" s="4"/>
      <c r="Z47" s="4">
        <f t="shared" ca="1" si="1"/>
        <v>89.199327801484202</v>
      </c>
      <c r="AA47" s="4">
        <f t="shared" ca="1" si="2"/>
        <v>91.465248387843559</v>
      </c>
      <c r="AB47" s="7">
        <f t="shared" ca="1" si="3"/>
        <v>91.465248387843559</v>
      </c>
      <c r="AC47" s="7" t="e">
        <f t="shared" ca="1" si="4"/>
        <v>#NUM!</v>
      </c>
      <c r="AD47" s="7">
        <f t="shared" ca="1" si="5"/>
        <v>90.720608387843555</v>
      </c>
      <c r="AE47" s="7">
        <f t="shared" ca="1" si="6"/>
        <v>86.26570000000001</v>
      </c>
    </row>
    <row r="48" spans="5:31" x14ac:dyDescent="0.35">
      <c r="E48" s="23">
        <f t="shared" ca="1" si="10"/>
        <v>44793.91666666657</v>
      </c>
      <c r="F48" s="19">
        <f t="shared" ca="1" si="10"/>
        <v>44793.91666666657</v>
      </c>
      <c r="G48" s="20">
        <f t="shared" si="8"/>
        <v>22</v>
      </c>
      <c r="H48" t="str">
        <f t="shared" ca="1" si="0"/>
        <v>KIAH FDH22082022_00Z-GEFS</v>
      </c>
      <c r="I48">
        <v>39</v>
      </c>
      <c r="J48" s="4" t="e">
        <f ca="1">32+ 1.8*RTD("ice.xl",,$H48,_xll.ICEFldID(J$8))</f>
        <v>#VALUE!</v>
      </c>
      <c r="K48" s="5" t="e">
        <f ca="1">32+ 1.8*RTD("ice.xl",,$H48,_xll.ICEFldID(K$8))</f>
        <v>#VALUE!</v>
      </c>
      <c r="L48" s="4" t="str">
        <f ca="1">RTD("ice.xl",,$H48,_xll.ICEFldID(L$8))</f>
        <v/>
      </c>
      <c r="M48" s="6" t="e">
        <f ca="1">RTD("ice.xl",,$H48,_xll.ICEFldID(M$8))/25.4</f>
        <v>#VALUE!</v>
      </c>
      <c r="N48" s="4" t="e">
        <f ca="1">RTD("ice.xl",,$H48,_xll.ICEFldID(N$8))/25.4</f>
        <v>#VALUE!</v>
      </c>
      <c r="O48" s="5" t="str">
        <f ca="1">RTD("ice.xl",,$H48,_xll.ICEFldID(O$8))</f>
        <v/>
      </c>
      <c r="P48" s="5" t="str">
        <f ca="1">RTD("ice.xl",,$H48,_xll.ICEFldID(P$8))</f>
        <v/>
      </c>
      <c r="Q48" s="5" t="str">
        <f ca="1">RTD("ice.xl",,$H48,_xll.ICEFldID(Q$8))</f>
        <v/>
      </c>
      <c r="R48" s="4" t="str">
        <f ca="1">IF(OR($P48&gt;=337.5,$P48&lt;=22.5),$Q48,-999)</f>
        <v/>
      </c>
      <c r="S48" s="4">
        <f ca="1">IF(AND($P48&gt;22.5,$P48&lt;=67.5),$Q48,-999)</f>
        <v>-999</v>
      </c>
      <c r="T48" s="4">
        <f ca="1">IF(AND($P48&gt;67.5,$P48&lt;=112),$Q48,-999)</f>
        <v>-999</v>
      </c>
      <c r="U48" s="4">
        <f ca="1">IF(AND($P48&gt;112.5,$P48&lt;157.5),$Q48,-999)</f>
        <v>-999</v>
      </c>
      <c r="V48" s="4">
        <f ca="1">IF(AND($P48&gt;=157.5,$P48&lt;=202.5),$Q48,-999)</f>
        <v>-999</v>
      </c>
      <c r="W48" s="4">
        <f ca="1">IF(AND($P48&gt;202.5,$P48&lt;=247.5),$Q48,-999)</f>
        <v>-999</v>
      </c>
      <c r="X48" s="4">
        <f ca="1">IF(AND($P48&gt;247.5,$P48&lt;=292.5),$Q48,-999)</f>
        <v>-999</v>
      </c>
      <c r="Y48" s="4">
        <f ca="1">IF(AND($P48&gt;292.5,$P48&lt;337.5),$Q48,-999)</f>
        <v>-999</v>
      </c>
      <c r="Z48" s="4" t="e">
        <f t="shared" ca="1" si="1"/>
        <v>#VALUE!</v>
      </c>
      <c r="AA48" s="4" t="e">
        <f t="shared" ca="1" si="2"/>
        <v>#VALUE!</v>
      </c>
      <c r="AB48" s="7" t="e">
        <f t="shared" ca="1" si="3"/>
        <v>#VALUE!</v>
      </c>
      <c r="AC48" s="7" t="e">
        <f t="shared" ca="1" si="4"/>
        <v>#VALUE!</v>
      </c>
      <c r="AD48" s="7" t="e">
        <f t="shared" ca="1" si="5"/>
        <v>#VALUE!</v>
      </c>
      <c r="AE48" s="7" t="e">
        <f t="shared" ca="1" si="6"/>
        <v>#VALUE!</v>
      </c>
    </row>
    <row r="49" spans="5:31" x14ac:dyDescent="0.35">
      <c r="E49" s="23">
        <f t="shared" ca="1" si="10"/>
        <v>44793.958333333234</v>
      </c>
      <c r="F49" s="19">
        <f t="shared" ca="1" si="10"/>
        <v>44793.958333333234</v>
      </c>
      <c r="G49" s="20">
        <f t="shared" si="8"/>
        <v>23</v>
      </c>
      <c r="H49" t="str">
        <f t="shared" ca="1" si="0"/>
        <v>KIAH FDH22082023_00Z-GEFS</v>
      </c>
      <c r="I49">
        <v>40</v>
      </c>
      <c r="J49" s="4">
        <f ca="1">32+ 1.8*RTD("ice.xl",,$H49,_xll.ICEFldID(J$8))</f>
        <v>82.67</v>
      </c>
      <c r="K49" s="5" t="s">
        <v>42</v>
      </c>
      <c r="L49" s="4">
        <f ca="1">RTD("ice.xl",,$H49,_xll.ICEFldID(L$8))</f>
        <v>72.400000000000006</v>
      </c>
      <c r="M49" s="6" t="e">
        <f ca="1">RTD("ice.xl",,$H49,_xll.ICEFldID(M$8))/25.4</f>
        <v>#VALUE!</v>
      </c>
      <c r="N49" s="4">
        <f ca="1">RTD("ice.xl",,$H49,_xll.ICEFldID(N$8))/25.4</f>
        <v>0</v>
      </c>
      <c r="O49" s="5">
        <f ca="1">RTD("ice.xl",,$H49,_xll.ICEFldID(O$8))</f>
        <v>39</v>
      </c>
      <c r="P49" s="5">
        <f ca="1">RTD("ice.xl",,$H49,_xll.ICEFldID(P$8))</f>
        <v>167.3</v>
      </c>
      <c r="Q49" s="5">
        <f ca="1">RTD("ice.xl",,$H49,_xll.ICEFldID(Q$8))</f>
        <v>3.4</v>
      </c>
      <c r="T49" s="4"/>
      <c r="U49" s="4"/>
      <c r="V49" s="4"/>
      <c r="W49" s="4"/>
      <c r="X49" s="4"/>
      <c r="Z49" s="4">
        <f t="shared" ca="1" si="1"/>
        <v>86.62245989611381</v>
      </c>
      <c r="AA49" s="4">
        <f t="shared" ca="1" si="2"/>
        <v>88.347425746404227</v>
      </c>
      <c r="AB49" s="7">
        <f t="shared" ca="1" si="3"/>
        <v>88.347425746404227</v>
      </c>
      <c r="AC49" s="7" t="e">
        <f t="shared" ca="1" si="4"/>
        <v>#NUM!</v>
      </c>
      <c r="AD49" s="7">
        <f t="shared" ca="1" si="5"/>
        <v>87.256265746404225</v>
      </c>
      <c r="AE49" s="7">
        <f t="shared" ca="1" si="6"/>
        <v>84.039800000000014</v>
      </c>
    </row>
    <row r="50" spans="5:31" x14ac:dyDescent="0.35">
      <c r="E50" s="23">
        <f t="shared" ca="1" si="10"/>
        <v>44793.999999999898</v>
      </c>
      <c r="F50" s="19">
        <f t="shared" ca="1" si="10"/>
        <v>44793.999999999898</v>
      </c>
      <c r="G50" s="20">
        <f t="shared" si="8"/>
        <v>24</v>
      </c>
      <c r="H50" t="str">
        <f t="shared" ca="1" si="0"/>
        <v>KIAH FDH22082024_00Z-GEFS</v>
      </c>
      <c r="I50">
        <v>41</v>
      </c>
      <c r="J50" s="4">
        <f ca="1">32+ 1.8*RTD("ice.xl",,$H50,_xll.ICEFldID(J$8))</f>
        <v>82.111999999999995</v>
      </c>
      <c r="K50" s="5" t="s">
        <v>42</v>
      </c>
      <c r="L50" s="4">
        <f ca="1">RTD("ice.xl",,$H50,_xll.ICEFldID(L$8))</f>
        <v>74</v>
      </c>
      <c r="M50" s="6" t="e">
        <f ca="1">RTD("ice.xl",,$H50,_xll.ICEFldID(M$8))/25.4</f>
        <v>#VALUE!</v>
      </c>
      <c r="N50" s="4">
        <f ca="1">RTD("ice.xl",,$H50,_xll.ICEFldID(N$8))/25.4</f>
        <v>0</v>
      </c>
      <c r="O50" s="5">
        <f ca="1">RTD("ice.xl",,$H50,_xll.ICEFldID(O$8))</f>
        <v>40</v>
      </c>
      <c r="P50" s="5">
        <f ca="1">RTD("ice.xl",,$H50,_xll.ICEFldID(P$8))</f>
        <v>168.5</v>
      </c>
      <c r="Q50" s="5">
        <f ca="1">RTD("ice.xl",,$H50,_xll.ICEFldID(Q$8))</f>
        <v>3.22</v>
      </c>
      <c r="T50" s="4"/>
      <c r="U50" s="4"/>
      <c r="V50" s="4"/>
      <c r="W50" s="4"/>
      <c r="X50" s="4"/>
      <c r="Z50" s="4">
        <f t="shared" ca="1" si="1"/>
        <v>85.992343654903365</v>
      </c>
      <c r="AA50" s="4">
        <f t="shared" ca="1" si="2"/>
        <v>87.57406180407915</v>
      </c>
      <c r="AB50" s="7">
        <f t="shared" ca="1" si="3"/>
        <v>87.57406180407915</v>
      </c>
      <c r="AC50" s="7" t="e">
        <f t="shared" ca="1" si="4"/>
        <v>#NUM!</v>
      </c>
      <c r="AD50" s="7">
        <f t="shared" ca="1" si="5"/>
        <v>86.498701804079147</v>
      </c>
      <c r="AE50" s="7">
        <f t="shared" ca="1" si="6"/>
        <v>83.501199999999983</v>
      </c>
    </row>
    <row r="51" spans="5:31" x14ac:dyDescent="0.35">
      <c r="E51" s="23">
        <f t="shared" ca="1" si="10"/>
        <v>44794.041666666562</v>
      </c>
      <c r="F51" s="19">
        <f t="shared" ca="1" si="10"/>
        <v>44794.041666666562</v>
      </c>
      <c r="G51" s="20">
        <f t="shared" si="8"/>
        <v>1</v>
      </c>
      <c r="H51" t="str">
        <f t="shared" ca="1" si="0"/>
        <v>KIAH FDH2208211_00Z-GEFS</v>
      </c>
      <c r="I51">
        <v>42</v>
      </c>
      <c r="J51" s="4">
        <f ca="1">32+ 1.8*RTD("ice.xl",,$H51,_xll.ICEFldID(J$8))</f>
        <v>81.554000000000002</v>
      </c>
      <c r="K51" s="5">
        <f ca="1">32+ 1.8*RTD("ice.xl",,$H51,_xll.ICEFldID(K$8))</f>
        <v>81.554000000000002</v>
      </c>
      <c r="L51" s="4">
        <f ca="1">RTD("ice.xl",,$H51,_xll.ICEFldID(L$8))</f>
        <v>75.7</v>
      </c>
      <c r="M51" s="6" t="e">
        <f ca="1">RTD("ice.xl",,$H51,_xll.ICEFldID(M$8))/25.4</f>
        <v>#VALUE!</v>
      </c>
      <c r="N51" s="4">
        <f ca="1">RTD("ice.xl",,$H51,_xll.ICEFldID(N$8))/25.4</f>
        <v>0</v>
      </c>
      <c r="O51" s="5">
        <f ca="1">RTD("ice.xl",,$H51,_xll.ICEFldID(O$8))</f>
        <v>41</v>
      </c>
      <c r="P51" s="5">
        <f ca="1">RTD("ice.xl",,$H51,_xll.ICEFldID(P$8))</f>
        <v>169.7</v>
      </c>
      <c r="Q51" s="5">
        <f ca="1">RTD("ice.xl",,$H51,_xll.ICEFldID(Q$8))</f>
        <v>3.04</v>
      </c>
      <c r="R51" s="4">
        <f ca="1">IF(OR($P51&gt;=337.5,$P51&lt;=22.5),$Q51,-999)</f>
        <v>-999</v>
      </c>
      <c r="S51" s="4">
        <f ca="1">IF(AND($P51&gt;22.5,$P51&lt;=67.5),$Q51,-999)</f>
        <v>-999</v>
      </c>
      <c r="T51" s="4">
        <f ca="1">IF(AND($P51&gt;67.5,$P51&lt;=112),$Q51,-999)</f>
        <v>-999</v>
      </c>
      <c r="U51" s="4">
        <f ca="1">IF(AND($P51&gt;112.5,$P51&lt;157.5),$Q51,-999)</f>
        <v>-999</v>
      </c>
      <c r="V51" s="4">
        <f ca="1">IF(AND($P51&gt;=157.5,$P51&lt;=202.5),$Q51,-999)</f>
        <v>3.04</v>
      </c>
      <c r="W51" s="4">
        <f ca="1">IF(AND($P51&gt;202.5,$P51&lt;=247.5),$Q51,-999)</f>
        <v>-999</v>
      </c>
      <c r="X51" s="4">
        <f ca="1">IF(AND($P51&gt;247.5,$P51&lt;=292.5),$Q51,-999)</f>
        <v>-999</v>
      </c>
      <c r="Y51" s="4">
        <f ca="1">IF(AND($P51&gt;292.5,$P51&lt;337.5),$Q51,-999)</f>
        <v>-999</v>
      </c>
      <c r="Z51" s="4">
        <f t="shared" ca="1" si="1"/>
        <v>85.36770480816574</v>
      </c>
      <c r="AA51" s="4">
        <f t="shared" ca="1" si="2"/>
        <v>86.778723543921103</v>
      </c>
      <c r="AB51" s="7">
        <f t="shared" ca="1" si="3"/>
        <v>86.778723543921103</v>
      </c>
      <c r="AC51" s="7" t="e">
        <f t="shared" ca="1" si="4"/>
        <v>#NUM!</v>
      </c>
      <c r="AD51" s="7">
        <f t="shared" ca="1" si="5"/>
        <v>85.7657675439211</v>
      </c>
      <c r="AE51" s="7">
        <f t="shared" ca="1" si="6"/>
        <v>82.967300000000009</v>
      </c>
    </row>
    <row r="52" spans="5:31" x14ac:dyDescent="0.35">
      <c r="E52" s="23">
        <f t="shared" ca="1" si="10"/>
        <v>44794.083333333227</v>
      </c>
      <c r="F52" s="19">
        <f t="shared" ca="1" si="10"/>
        <v>44794.083333333227</v>
      </c>
      <c r="G52" s="20">
        <f t="shared" si="8"/>
        <v>2</v>
      </c>
      <c r="H52" t="str">
        <f t="shared" ca="1" si="0"/>
        <v>KIAH FDH2208212_00Z-GEFS</v>
      </c>
      <c r="I52">
        <v>43</v>
      </c>
      <c r="J52" s="4">
        <f ca="1">32+ 1.8*RTD("ice.xl",,$H52,_xll.ICEFldID(J$8))</f>
        <v>81.23</v>
      </c>
      <c r="K52" s="5" t="s">
        <v>42</v>
      </c>
      <c r="L52" s="4">
        <f ca="1">RTD("ice.xl",,$H52,_xll.ICEFldID(L$8))</f>
        <v>77</v>
      </c>
      <c r="M52" s="6" t="e">
        <f ca="1">RTD("ice.xl",,$H52,_xll.ICEFldID(M$8))/25.4</f>
        <v>#VALUE!</v>
      </c>
      <c r="N52" s="4">
        <f ca="1">RTD("ice.xl",,$H52,_xll.ICEFldID(N$8))/25.4</f>
        <v>0</v>
      </c>
      <c r="O52" s="5">
        <f ca="1">RTD("ice.xl",,$H52,_xll.ICEFldID(O$8))</f>
        <v>49</v>
      </c>
      <c r="P52" s="5">
        <f ca="1">RTD("ice.xl",,$H52,_xll.ICEFldID(P$8))</f>
        <v>170.8</v>
      </c>
      <c r="Q52" s="5">
        <f ca="1">RTD("ice.xl",,$H52,_xll.ICEFldID(Q$8))</f>
        <v>2.86</v>
      </c>
      <c r="T52" s="4"/>
      <c r="U52" s="4"/>
      <c r="V52" s="4"/>
      <c r="W52" s="4"/>
      <c r="X52" s="4"/>
      <c r="Z52" s="4">
        <f t="shared" ca="1" si="1"/>
        <v>85.012751618080017</v>
      </c>
      <c r="AA52" s="4">
        <f t="shared" ca="1" si="2"/>
        <v>86.355909320375915</v>
      </c>
      <c r="AB52" s="7">
        <f t="shared" ca="1" si="3"/>
        <v>86.355909320375915</v>
      </c>
      <c r="AC52" s="7" t="e">
        <f t="shared" ca="1" si="4"/>
        <v>#NUM!</v>
      </c>
      <c r="AD52" s="7">
        <f t="shared" ca="1" si="5"/>
        <v>85.43270932037592</v>
      </c>
      <c r="AE52" s="7">
        <f t="shared" ca="1" si="6"/>
        <v>82.672000000000011</v>
      </c>
    </row>
    <row r="53" spans="5:31" x14ac:dyDescent="0.35">
      <c r="E53" s="23">
        <f t="shared" ca="1" si="10"/>
        <v>44794.124999999891</v>
      </c>
      <c r="F53" s="19">
        <f t="shared" ca="1" si="10"/>
        <v>44794.124999999891</v>
      </c>
      <c r="G53" s="20">
        <f t="shared" si="8"/>
        <v>3</v>
      </c>
      <c r="H53" t="str">
        <f t="shared" ca="1" si="0"/>
        <v>KIAH FDH2208213_00Z-GEFS</v>
      </c>
      <c r="I53">
        <v>44</v>
      </c>
      <c r="J53" s="4">
        <f ca="1">32+ 1.8*RTD("ice.xl",,$H53,_xll.ICEFldID(J$8))</f>
        <v>80.924000000000007</v>
      </c>
      <c r="K53" s="5" t="s">
        <v>42</v>
      </c>
      <c r="L53" s="4">
        <f ca="1">RTD("ice.xl",,$H53,_xll.ICEFldID(L$8))</f>
        <v>78.2</v>
      </c>
      <c r="M53" s="6" t="e">
        <f ca="1">RTD("ice.xl",,$H53,_xll.ICEFldID(M$8))/25.4</f>
        <v>#VALUE!</v>
      </c>
      <c r="N53" s="4">
        <f ca="1">RTD("ice.xl",,$H53,_xll.ICEFldID(N$8))/25.4</f>
        <v>0</v>
      </c>
      <c r="O53" s="5">
        <f ca="1">RTD("ice.xl",,$H53,_xll.ICEFldID(O$8))</f>
        <v>56</v>
      </c>
      <c r="P53" s="5">
        <f ca="1">RTD("ice.xl",,$H53,_xll.ICEFldID(P$8))</f>
        <v>171.9</v>
      </c>
      <c r="Q53" s="5">
        <f ca="1">RTD("ice.xl",,$H53,_xll.ICEFldID(Q$8))</f>
        <v>2.67</v>
      </c>
      <c r="T53" s="4"/>
      <c r="U53" s="4"/>
      <c r="V53" s="4"/>
      <c r="W53" s="4"/>
      <c r="X53" s="4"/>
      <c r="Z53" s="4">
        <f t="shared" ca="1" si="1"/>
        <v>84.682753627259274</v>
      </c>
      <c r="AA53" s="4">
        <f t="shared" ca="1" si="2"/>
        <v>85.926616998911257</v>
      </c>
      <c r="AB53" s="7">
        <f t="shared" ca="1" si="3"/>
        <v>85.926616998911257</v>
      </c>
      <c r="AC53" s="7" t="e">
        <f t="shared" ca="1" si="4"/>
        <v>#NUM!</v>
      </c>
      <c r="AD53" s="7">
        <f t="shared" ca="1" si="5"/>
        <v>85.100280998911259</v>
      </c>
      <c r="AE53" s="7">
        <f t="shared" ca="1" si="6"/>
        <v>82.391800000000003</v>
      </c>
    </row>
    <row r="54" spans="5:31" x14ac:dyDescent="0.35">
      <c r="E54" s="23">
        <f t="shared" ca="1" si="10"/>
        <v>44794.166666666555</v>
      </c>
      <c r="F54" s="19">
        <f t="shared" ca="1" si="10"/>
        <v>44794.166666666555</v>
      </c>
      <c r="G54" s="20">
        <f t="shared" si="8"/>
        <v>4</v>
      </c>
      <c r="H54" t="str">
        <f t="shared" ca="1" si="0"/>
        <v>KIAH FDH2208214_00Z-GEFS</v>
      </c>
      <c r="I54">
        <v>45</v>
      </c>
      <c r="J54" s="4">
        <f ca="1">32+ 1.8*RTD("ice.xl",,$H54,_xll.ICEFldID(J$8))</f>
        <v>80.617999999999995</v>
      </c>
      <c r="K54" s="5">
        <f ca="1">32+ 1.8*RTD("ice.xl",,$H54,_xll.ICEFldID(K$8))</f>
        <v>80.617999999999995</v>
      </c>
      <c r="L54" s="4">
        <f ca="1">RTD("ice.xl",,$H54,_xll.ICEFldID(L$8))</f>
        <v>79.400000000000006</v>
      </c>
      <c r="M54" s="6" t="e">
        <f ca="1">RTD("ice.xl",,$H54,_xll.ICEFldID(M$8))/25.4</f>
        <v>#VALUE!</v>
      </c>
      <c r="N54" s="4">
        <f ca="1">RTD("ice.xl",,$H54,_xll.ICEFldID(N$8))/25.4</f>
        <v>0</v>
      </c>
      <c r="O54" s="5">
        <f ca="1">RTD("ice.xl",,$H54,_xll.ICEFldID(O$8))</f>
        <v>64</v>
      </c>
      <c r="P54" s="5">
        <f ca="1">RTD("ice.xl",,$H54,_xll.ICEFldID(P$8))</f>
        <v>173.4</v>
      </c>
      <c r="Q54" s="5">
        <f ca="1">RTD("ice.xl",,$H54,_xll.ICEFldID(Q$8))</f>
        <v>2.5</v>
      </c>
      <c r="R54" s="4">
        <f ca="1">IF(OR($P54&gt;=337.5,$P54&lt;=22.5),$Q54,-999)</f>
        <v>-999</v>
      </c>
      <c r="S54" s="4">
        <f ca="1">IF(AND($P54&gt;22.5,$P54&lt;=67.5),$Q54,-999)</f>
        <v>-999</v>
      </c>
      <c r="T54" s="4">
        <f ca="1">IF(AND($P54&gt;67.5,$P54&lt;=112),$Q54,-999)</f>
        <v>-999</v>
      </c>
      <c r="U54" s="4">
        <f ca="1">IF(AND($P54&gt;112.5,$P54&lt;157.5),$Q54,-999)</f>
        <v>-999</v>
      </c>
      <c r="V54" s="4">
        <f ca="1">IF(AND($P54&gt;=157.5,$P54&lt;=202.5),$Q54,-999)</f>
        <v>2.5</v>
      </c>
      <c r="W54" s="4">
        <f ca="1">IF(AND($P54&gt;202.5,$P54&lt;=247.5),$Q54,-999)</f>
        <v>-999</v>
      </c>
      <c r="X54" s="4">
        <f ca="1">IF(AND($P54&gt;247.5,$P54&lt;=292.5),$Q54,-999)</f>
        <v>-999</v>
      </c>
      <c r="Y54" s="4">
        <f ca="1">IF(AND($P54&gt;292.5,$P54&lt;337.5),$Q54,-999)</f>
        <v>-999</v>
      </c>
      <c r="Z54" s="4">
        <f t="shared" ca="1" si="1"/>
        <v>84.355255627524741</v>
      </c>
      <c r="AA54" s="4">
        <f t="shared" ca="1" si="2"/>
        <v>85.473162416006616</v>
      </c>
      <c r="AB54" s="7">
        <f t="shared" ca="1" si="3"/>
        <v>85.473162416006616</v>
      </c>
      <c r="AC54" s="7" t="e">
        <f t="shared" ca="1" si="4"/>
        <v>#NUM!</v>
      </c>
      <c r="AD54" s="7">
        <f t="shared" ca="1" si="5"/>
        <v>84.758378416006622</v>
      </c>
      <c r="AE54" s="7">
        <f t="shared" ca="1" si="6"/>
        <v>82.111599999999996</v>
      </c>
    </row>
    <row r="55" spans="5:31" x14ac:dyDescent="0.35">
      <c r="E55" s="23">
        <f t="shared" ca="1" si="10"/>
        <v>44794.208333333219</v>
      </c>
      <c r="F55" s="19">
        <f t="shared" ca="1" si="10"/>
        <v>44794.208333333219</v>
      </c>
      <c r="G55" s="20">
        <f t="shared" si="8"/>
        <v>5</v>
      </c>
      <c r="H55" t="str">
        <f t="shared" ca="1" si="0"/>
        <v>KIAH FDH2208215_00Z-GEFS</v>
      </c>
      <c r="I55">
        <v>46</v>
      </c>
      <c r="J55" s="4">
        <f ca="1">32+ 1.8*RTD("ice.xl",,$H55,_xll.ICEFldID(J$8))</f>
        <v>80.42</v>
      </c>
      <c r="K55" s="5" t="s">
        <v>42</v>
      </c>
      <c r="L55" s="4">
        <f ca="1">RTD("ice.xl",,$H55,_xll.ICEFldID(L$8))</f>
        <v>80.2</v>
      </c>
      <c r="M55" s="6" t="e">
        <f ca="1">RTD("ice.xl",,$H55,_xll.ICEFldID(M$8))/25.4</f>
        <v>#VALUE!</v>
      </c>
      <c r="N55" s="4">
        <f ca="1">RTD("ice.xl",,$H55,_xll.ICEFldID(N$8))/25.4</f>
        <v>0</v>
      </c>
      <c r="O55" s="5">
        <f ca="1">RTD("ice.xl",,$H55,_xll.ICEFldID(O$8))</f>
        <v>65</v>
      </c>
      <c r="P55" s="5">
        <f ca="1">RTD("ice.xl",,$H55,_xll.ICEFldID(P$8))</f>
        <v>172.1</v>
      </c>
      <c r="Q55" s="5">
        <f ca="1">RTD("ice.xl",,$H55,_xll.ICEFldID(Q$8))</f>
        <v>2.35</v>
      </c>
      <c r="T55" s="4"/>
      <c r="U55" s="4"/>
      <c r="V55" s="4"/>
      <c r="W55" s="4"/>
      <c r="X55" s="4"/>
      <c r="Z55" s="4">
        <f t="shared" ca="1" si="1"/>
        <v>84.149820656129577</v>
      </c>
      <c r="AA55" s="4">
        <f t="shared" ca="1" si="2"/>
        <v>85.170247218477527</v>
      </c>
      <c r="AB55" s="7">
        <f t="shared" ca="1" si="3"/>
        <v>85.170247218477527</v>
      </c>
      <c r="AC55" s="7" t="e">
        <f t="shared" ca="1" si="4"/>
        <v>#NUM!</v>
      </c>
      <c r="AD55" s="7">
        <f t="shared" ca="1" si="5"/>
        <v>84.538567218477525</v>
      </c>
      <c r="AE55" s="7">
        <f t="shared" ca="1" si="6"/>
        <v>81.931400000000011</v>
      </c>
    </row>
    <row r="56" spans="5:31" x14ac:dyDescent="0.35">
      <c r="E56" s="23">
        <f t="shared" ca="1" si="10"/>
        <v>44794.249999999884</v>
      </c>
      <c r="F56" s="19">
        <f t="shared" ca="1" si="10"/>
        <v>44794.249999999884</v>
      </c>
      <c r="G56" s="20">
        <f t="shared" si="8"/>
        <v>6</v>
      </c>
      <c r="H56" t="str">
        <f t="shared" ca="1" si="0"/>
        <v>KIAH FDH2208216_00Z-GEFS</v>
      </c>
      <c r="I56">
        <v>47</v>
      </c>
      <c r="J56" s="4">
        <f ca="1">32+ 1.8*RTD("ice.xl",,$H56,_xll.ICEFldID(J$8))</f>
        <v>80.240000000000009</v>
      </c>
      <c r="K56" s="5" t="s">
        <v>42</v>
      </c>
      <c r="L56" s="4">
        <f ca="1">RTD("ice.xl",,$H56,_xll.ICEFldID(L$8))</f>
        <v>81.099999999999994</v>
      </c>
      <c r="M56" s="6" t="e">
        <f ca="1">RTD("ice.xl",,$H56,_xll.ICEFldID(M$8))/25.4</f>
        <v>#VALUE!</v>
      </c>
      <c r="N56" s="4">
        <f ca="1">RTD("ice.xl",,$H56,_xll.ICEFldID(N$8))/25.4</f>
        <v>0</v>
      </c>
      <c r="O56" s="5">
        <f ca="1">RTD("ice.xl",,$H56,_xll.ICEFldID(O$8))</f>
        <v>66</v>
      </c>
      <c r="P56" s="5">
        <f ca="1">RTD("ice.xl",,$H56,_xll.ICEFldID(P$8))</f>
        <v>170.7</v>
      </c>
      <c r="Q56" s="5">
        <f ca="1">RTD("ice.xl",,$H56,_xll.ICEFldID(Q$8))</f>
        <v>2.2000000000000002</v>
      </c>
      <c r="T56" s="4"/>
      <c r="U56" s="4"/>
      <c r="V56" s="4"/>
      <c r="W56" s="4"/>
      <c r="X56" s="4"/>
      <c r="Z56" s="4">
        <f t="shared" ca="1" si="1"/>
        <v>83.967148489411699</v>
      </c>
      <c r="AA56" s="4">
        <f t="shared" ca="1" si="2"/>
        <v>84.911096576227337</v>
      </c>
      <c r="AB56" s="7">
        <f t="shared" ca="1" si="3"/>
        <v>84.911096576227337</v>
      </c>
      <c r="AC56" s="7" t="e">
        <f t="shared" ca="1" si="4"/>
        <v>#NUM!</v>
      </c>
      <c r="AD56" s="7">
        <f t="shared" ca="1" si="5"/>
        <v>84.383816576227332</v>
      </c>
      <c r="AE56" s="7">
        <f t="shared" ca="1" si="6"/>
        <v>81.775700000000015</v>
      </c>
    </row>
    <row r="57" spans="5:31" x14ac:dyDescent="0.35">
      <c r="E57" s="23">
        <f t="shared" ca="1" si="10"/>
        <v>44794.291666666548</v>
      </c>
      <c r="F57" s="19">
        <f t="shared" ca="1" si="10"/>
        <v>44794.291666666548</v>
      </c>
      <c r="G57" s="20">
        <f t="shared" si="8"/>
        <v>7</v>
      </c>
      <c r="H57" t="str">
        <f t="shared" ca="1" si="0"/>
        <v>KIAH FDH2208217_00Z-GEFS</v>
      </c>
      <c r="I57">
        <v>48</v>
      </c>
      <c r="J57" s="4">
        <f ca="1">32+ 1.8*RTD("ice.xl",,$H57,_xll.ICEFldID(J$8))</f>
        <v>80.042000000000002</v>
      </c>
      <c r="K57" s="5">
        <f ca="1">32+ 1.8*RTD("ice.xl",,$H57,_xll.ICEFldID(K$8))</f>
        <v>80.042000000000002</v>
      </c>
      <c r="L57" s="4">
        <f ca="1">RTD("ice.xl",,$H57,_xll.ICEFldID(L$8))</f>
        <v>81.900000000000006</v>
      </c>
      <c r="M57" s="6" t="e">
        <f ca="1">RTD("ice.xl",,$H57,_xll.ICEFldID(M$8))/25.4</f>
        <v>#VALUE!</v>
      </c>
      <c r="N57" s="4">
        <f ca="1">RTD("ice.xl",,$H57,_xll.ICEFldID(N$8))/25.4</f>
        <v>0</v>
      </c>
      <c r="O57" s="5">
        <f ca="1">RTD("ice.xl",,$H57,_xll.ICEFldID(O$8))</f>
        <v>66</v>
      </c>
      <c r="P57" s="5">
        <f ca="1">RTD("ice.xl",,$H57,_xll.ICEFldID(P$8))</f>
        <v>169</v>
      </c>
      <c r="Q57" s="5">
        <f ca="1">RTD("ice.xl",,$H57,_xll.ICEFldID(Q$8))</f>
        <v>2.0699999999999998</v>
      </c>
      <c r="R57" s="4">
        <f ca="1">IF(OR($P57&gt;=337.5,$P57&lt;=22.5),$Q57,-999)</f>
        <v>-999</v>
      </c>
      <c r="S57" s="4">
        <f ca="1">IF(AND($P57&gt;22.5,$P57&lt;=67.5),$Q57,-999)</f>
        <v>-999</v>
      </c>
      <c r="T57" s="4">
        <f ca="1">IF(AND($P57&gt;67.5,$P57&lt;=112),$Q57,-999)</f>
        <v>-999</v>
      </c>
      <c r="U57" s="4">
        <f ca="1">IF(AND($P57&gt;112.5,$P57&lt;157.5),$Q57,-999)</f>
        <v>-999</v>
      </c>
      <c r="V57" s="4">
        <f ca="1">IF(AND($P57&gt;=157.5,$P57&lt;=202.5),$Q57,-999)</f>
        <v>2.0699999999999998</v>
      </c>
      <c r="W57" s="4">
        <f ca="1">IF(AND($P57&gt;202.5,$P57&lt;=247.5),$Q57,-999)</f>
        <v>-999</v>
      </c>
      <c r="X57" s="4">
        <f ca="1">IF(AND($P57&gt;247.5,$P57&lt;=292.5),$Q57,-999)</f>
        <v>-999</v>
      </c>
      <c r="Y57" s="4">
        <f ca="1">IF(AND($P57&gt;292.5,$P57&lt;337.5),$Q57,-999)</f>
        <v>-999</v>
      </c>
      <c r="Z57" s="4">
        <f t="shared" ca="1" si="1"/>
        <v>83.764921073473801</v>
      </c>
      <c r="AA57" s="4">
        <f t="shared" ca="1" si="2"/>
        <v>84.584887863976022</v>
      </c>
      <c r="AB57" s="7">
        <f t="shared" ca="1" si="3"/>
        <v>84.584887863976022</v>
      </c>
      <c r="AC57" s="7" t="e">
        <f t="shared" ca="1" si="4"/>
        <v>#NUM!</v>
      </c>
      <c r="AD57" s="7">
        <f t="shared" ca="1" si="5"/>
        <v>84.153491863976029</v>
      </c>
      <c r="AE57" s="7">
        <f t="shared" ca="1" si="6"/>
        <v>81.595500000000001</v>
      </c>
    </row>
    <row r="58" spans="5:31" x14ac:dyDescent="0.35">
      <c r="E58" s="23">
        <f t="shared" ca="1" si="10"/>
        <v>44794.333333333212</v>
      </c>
      <c r="F58" s="19">
        <f t="shared" ca="1" si="10"/>
        <v>44794.333333333212</v>
      </c>
      <c r="G58" s="20">
        <f t="shared" si="8"/>
        <v>8</v>
      </c>
      <c r="H58" t="str">
        <f t="shared" ca="1" si="0"/>
        <v>KIAH FDH2208218_00Z-GEFS</v>
      </c>
      <c r="I58">
        <v>49</v>
      </c>
      <c r="J58" s="4">
        <f ca="1">32+ 1.8*RTD("ice.xl",,$H58,_xll.ICEFldID(J$8))</f>
        <v>81.931999999999988</v>
      </c>
      <c r="K58" s="5" t="s">
        <v>42</v>
      </c>
      <c r="L58" s="4">
        <f ca="1">RTD("ice.xl",,$H58,_xll.ICEFldID(L$8))</f>
        <v>77.5</v>
      </c>
      <c r="M58" s="6" t="e">
        <f ca="1">RTD("ice.xl",,$H58,_xll.ICEFldID(M$8))/25.4</f>
        <v>#VALUE!</v>
      </c>
      <c r="N58" s="4">
        <f ca="1">RTD("ice.xl",,$H58,_xll.ICEFldID(N$8))/25.4</f>
        <v>0</v>
      </c>
      <c r="O58" s="5">
        <f ca="1">RTD("ice.xl",,$H58,_xll.ICEFldID(O$8))</f>
        <v>71</v>
      </c>
      <c r="P58" s="5">
        <f ca="1">RTD("ice.xl",,$H58,_xll.ICEFldID(P$8))</f>
        <v>173.5</v>
      </c>
      <c r="Q58" s="5">
        <f ca="1">RTD("ice.xl",,$H58,_xll.ICEFldID(Q$8))</f>
        <v>2.42</v>
      </c>
      <c r="T58" s="4"/>
      <c r="U58" s="4"/>
      <c r="V58" s="4"/>
      <c r="W58" s="4"/>
      <c r="X58" s="4"/>
      <c r="Z58" s="4">
        <f t="shared" ca="1" si="1"/>
        <v>85.826690062918544</v>
      </c>
      <c r="AA58" s="4">
        <f t="shared" ca="1" si="2"/>
        <v>88.016962859389125</v>
      </c>
      <c r="AB58" s="7">
        <f t="shared" ca="1" si="3"/>
        <v>88.016962859389125</v>
      </c>
      <c r="AC58" s="7" t="e">
        <f t="shared" ca="1" si="4"/>
        <v>#NUM!</v>
      </c>
      <c r="AD58" s="7">
        <f t="shared" ca="1" si="5"/>
        <v>87.256762859389127</v>
      </c>
      <c r="AE58" s="7">
        <f t="shared" ca="1" si="6"/>
        <v>83.467699999999979</v>
      </c>
    </row>
    <row r="59" spans="5:31" x14ac:dyDescent="0.35">
      <c r="E59" s="23">
        <f t="shared" ref="E59:F74" ca="1" si="11">E58 + 1/24</f>
        <v>44794.374999999876</v>
      </c>
      <c r="F59" s="19">
        <f t="shared" ca="1" si="11"/>
        <v>44794.374999999876</v>
      </c>
      <c r="G59" s="20">
        <f t="shared" si="8"/>
        <v>9</v>
      </c>
      <c r="H59" t="str">
        <f t="shared" ca="1" si="0"/>
        <v>KIAH FDH2208219_00Z-GEFS</v>
      </c>
      <c r="I59">
        <v>50</v>
      </c>
      <c r="J59" s="4">
        <f ca="1">32+ 1.8*RTD("ice.xl",,$H59,_xll.ICEFldID(J$8))</f>
        <v>83.822000000000003</v>
      </c>
      <c r="K59" s="5" t="s">
        <v>42</v>
      </c>
      <c r="L59" s="4">
        <f ca="1">RTD("ice.xl",,$H59,_xll.ICEFldID(L$8))</f>
        <v>73.2</v>
      </c>
      <c r="M59" s="6" t="e">
        <f ca="1">RTD("ice.xl",,$H59,_xll.ICEFldID(M$8))/25.4</f>
        <v>#VALUE!</v>
      </c>
      <c r="N59" s="4">
        <f ca="1">RTD("ice.xl",,$H59,_xll.ICEFldID(N$8))/25.4</f>
        <v>0</v>
      </c>
      <c r="O59" s="5">
        <f ca="1">RTD("ice.xl",,$H59,_xll.ICEFldID(O$8))</f>
        <v>75</v>
      </c>
      <c r="P59" s="5">
        <f ca="1">RTD("ice.xl",,$H59,_xll.ICEFldID(P$8))</f>
        <v>176.7</v>
      </c>
      <c r="Q59" s="5">
        <f ca="1">RTD("ice.xl",,$H59,_xll.ICEFldID(Q$8))</f>
        <v>2.8</v>
      </c>
      <c r="T59" s="4"/>
      <c r="U59" s="4"/>
      <c r="V59" s="4"/>
      <c r="W59" s="4"/>
      <c r="X59" s="4"/>
      <c r="Z59" s="4">
        <f t="shared" ca="1" si="1"/>
        <v>87.934304165784823</v>
      </c>
      <c r="AA59" s="4">
        <f t="shared" ca="1" si="2"/>
        <v>91.125030564879836</v>
      </c>
      <c r="AB59" s="7">
        <f t="shared" ca="1" si="3"/>
        <v>91.125030564879836</v>
      </c>
      <c r="AC59" s="7" t="e">
        <f t="shared" ca="1" si="4"/>
        <v>#NUM!</v>
      </c>
      <c r="AD59" s="7">
        <f t="shared" ca="1" si="5"/>
        <v>90.375022564879842</v>
      </c>
      <c r="AE59" s="7">
        <f t="shared" ca="1" si="6"/>
        <v>85.3446</v>
      </c>
    </row>
    <row r="60" spans="5:31" x14ac:dyDescent="0.35">
      <c r="E60" s="23">
        <f t="shared" ca="1" si="11"/>
        <v>44794.416666666541</v>
      </c>
      <c r="F60" s="19">
        <f t="shared" ca="1" si="11"/>
        <v>44794.416666666541</v>
      </c>
      <c r="G60" s="20">
        <f t="shared" si="8"/>
        <v>10</v>
      </c>
      <c r="H60" t="str">
        <f t="shared" ca="1" si="0"/>
        <v>KIAH FDH22082110_00Z-GEFS</v>
      </c>
      <c r="I60">
        <v>51</v>
      </c>
      <c r="J60" s="4" t="e">
        <f ca="1">32+ 1.8*RTD("ice.xl",,$H60,_xll.ICEFldID(J$8))</f>
        <v>#VALUE!</v>
      </c>
      <c r="K60" s="5" t="e">
        <f ca="1">32+ 1.8*RTD("ice.xl",,$H60,_xll.ICEFldID(K$8))</f>
        <v>#VALUE!</v>
      </c>
      <c r="L60" s="4" t="str">
        <f ca="1">RTD("ice.xl",,$H60,_xll.ICEFldID(L$8))</f>
        <v/>
      </c>
      <c r="M60" s="6" t="e">
        <f ca="1">RTD("ice.xl",,$H60,_xll.ICEFldID(M$8))/25.4</f>
        <v>#VALUE!</v>
      </c>
      <c r="N60" s="4" t="e">
        <f ca="1">RTD("ice.xl",,$H60,_xll.ICEFldID(N$8))/25.4</f>
        <v>#VALUE!</v>
      </c>
      <c r="O60" s="5" t="str">
        <f ca="1">RTD("ice.xl",,$H60,_xll.ICEFldID(O$8))</f>
        <v/>
      </c>
      <c r="P60" s="5" t="str">
        <f ca="1">RTD("ice.xl",,$H60,_xll.ICEFldID(P$8))</f>
        <v/>
      </c>
      <c r="Q60" s="5" t="str">
        <f ca="1">RTD("ice.xl",,$H60,_xll.ICEFldID(Q$8))</f>
        <v/>
      </c>
      <c r="R60" s="4" t="str">
        <f ca="1">IF(OR($P60&gt;=337.5,$P60&lt;=22.5),$Q60,-999)</f>
        <v/>
      </c>
      <c r="S60" s="4">
        <f ca="1">IF(AND($P60&gt;22.5,$P60&lt;=67.5),$Q60,-999)</f>
        <v>-999</v>
      </c>
      <c r="T60" s="4">
        <f ca="1">IF(AND($P60&gt;67.5,$P60&lt;=112),$Q60,-999)</f>
        <v>-999</v>
      </c>
      <c r="U60" s="4">
        <f ca="1">IF(AND($P60&gt;112.5,$P60&lt;157.5),$Q60,-999)</f>
        <v>-999</v>
      </c>
      <c r="V60" s="4">
        <f ca="1">IF(AND($P60&gt;=157.5,$P60&lt;=202.5),$Q60,-999)</f>
        <v>-999</v>
      </c>
      <c r="W60" s="4">
        <f ca="1">IF(AND($P60&gt;202.5,$P60&lt;=247.5),$Q60,-999)</f>
        <v>-999</v>
      </c>
      <c r="X60" s="4">
        <f ca="1">IF(AND($P60&gt;247.5,$P60&lt;=292.5),$Q60,-999)</f>
        <v>-999</v>
      </c>
      <c r="Y60" s="4">
        <f ca="1">IF(AND($P60&gt;292.5,$P60&lt;337.5),$Q60,-999)</f>
        <v>-999</v>
      </c>
      <c r="Z60" s="4" t="e">
        <f t="shared" ca="1" si="1"/>
        <v>#VALUE!</v>
      </c>
      <c r="AA60" s="4" t="e">
        <f t="shared" ca="1" si="2"/>
        <v>#VALUE!</v>
      </c>
      <c r="AB60" s="7" t="e">
        <f t="shared" ca="1" si="3"/>
        <v>#VALUE!</v>
      </c>
      <c r="AC60" s="7" t="e">
        <f t="shared" ca="1" si="4"/>
        <v>#VALUE!</v>
      </c>
      <c r="AD60" s="7" t="e">
        <f t="shared" ca="1" si="5"/>
        <v>#VALUE!</v>
      </c>
      <c r="AE60" s="7" t="e">
        <f t="shared" ca="1" si="6"/>
        <v>#VALUE!</v>
      </c>
    </row>
    <row r="61" spans="5:31" x14ac:dyDescent="0.35">
      <c r="E61" s="23">
        <f t="shared" ca="1" si="11"/>
        <v>44794.458333333205</v>
      </c>
      <c r="F61" s="19">
        <f t="shared" ca="1" si="11"/>
        <v>44794.458333333205</v>
      </c>
      <c r="G61" s="20">
        <f t="shared" si="8"/>
        <v>11</v>
      </c>
      <c r="H61" t="str">
        <f t="shared" ca="1" si="0"/>
        <v>KIAH FDH22082111_00Z-GEFS</v>
      </c>
      <c r="I61">
        <v>52</v>
      </c>
      <c r="J61" s="4" t="e">
        <f ca="1">32+ 1.8*RTD("ice.xl",,$H61,_xll.ICEFldID(J$8))</f>
        <v>#VALUE!</v>
      </c>
      <c r="K61" s="5" t="s">
        <v>42</v>
      </c>
      <c r="L61" s="4" t="str">
        <f ca="1">RTD("ice.xl",,$H61,_xll.ICEFldID(L$8))</f>
        <v/>
      </c>
      <c r="M61" s="6" t="e">
        <f ca="1">RTD("ice.xl",,$H61,_xll.ICEFldID(M$8))/25.4</f>
        <v>#VALUE!</v>
      </c>
      <c r="N61" s="4" t="e">
        <f ca="1">RTD("ice.xl",,$H61,_xll.ICEFldID(N$8))/25.4</f>
        <v>#VALUE!</v>
      </c>
      <c r="O61" s="5" t="str">
        <f ca="1">RTD("ice.xl",,$H61,_xll.ICEFldID(O$8))</f>
        <v/>
      </c>
      <c r="P61" s="5" t="str">
        <f ca="1">RTD("ice.xl",,$H61,_xll.ICEFldID(P$8))</f>
        <v/>
      </c>
      <c r="Q61" s="5" t="str">
        <f ca="1">RTD("ice.xl",,$H61,_xll.ICEFldID(Q$8))</f>
        <v/>
      </c>
      <c r="T61" s="4"/>
      <c r="U61" s="4"/>
      <c r="V61" s="4"/>
      <c r="W61" s="4"/>
      <c r="X61" s="4"/>
      <c r="Z61" s="4" t="e">
        <f t="shared" ca="1" si="1"/>
        <v>#VALUE!</v>
      </c>
      <c r="AA61" s="4" t="e">
        <f t="shared" ca="1" si="2"/>
        <v>#VALUE!</v>
      </c>
      <c r="AB61" s="7" t="e">
        <f t="shared" ca="1" si="3"/>
        <v>#VALUE!</v>
      </c>
      <c r="AC61" s="7" t="e">
        <f t="shared" ca="1" si="4"/>
        <v>#VALUE!</v>
      </c>
      <c r="AD61" s="7" t="e">
        <f t="shared" ca="1" si="5"/>
        <v>#VALUE!</v>
      </c>
      <c r="AE61" s="7" t="e">
        <f t="shared" ca="1" si="6"/>
        <v>#VALUE!</v>
      </c>
    </row>
    <row r="62" spans="5:31" x14ac:dyDescent="0.35">
      <c r="E62" s="23">
        <f t="shared" ca="1" si="11"/>
        <v>44794.499999999869</v>
      </c>
      <c r="F62" s="19">
        <f t="shared" ca="1" si="11"/>
        <v>44794.499999999869</v>
      </c>
      <c r="G62" s="20">
        <f t="shared" si="8"/>
        <v>12</v>
      </c>
      <c r="H62" t="str">
        <f t="shared" ca="1" si="0"/>
        <v>KIAH FDH22082112_00Z-GEFS</v>
      </c>
      <c r="I62">
        <v>53</v>
      </c>
      <c r="J62" s="4" t="e">
        <f ca="1">32+ 1.8*RTD("ice.xl",,$H62,_xll.ICEFldID(J$8))</f>
        <v>#VALUE!</v>
      </c>
      <c r="K62" s="5" t="s">
        <v>42</v>
      </c>
      <c r="L62" s="4" t="str">
        <f ca="1">RTD("ice.xl",,$H62,_xll.ICEFldID(L$8))</f>
        <v/>
      </c>
      <c r="M62" s="6" t="e">
        <f ca="1">RTD("ice.xl",,$H62,_xll.ICEFldID(M$8))/25.4</f>
        <v>#VALUE!</v>
      </c>
      <c r="N62" s="4" t="e">
        <f ca="1">RTD("ice.xl",,$H62,_xll.ICEFldID(N$8))/25.4</f>
        <v>#VALUE!</v>
      </c>
      <c r="O62" s="5" t="str">
        <f ca="1">RTD("ice.xl",,$H62,_xll.ICEFldID(O$8))</f>
        <v/>
      </c>
      <c r="P62" s="5" t="str">
        <f ca="1">RTD("ice.xl",,$H62,_xll.ICEFldID(P$8))</f>
        <v/>
      </c>
      <c r="Q62" s="5" t="str">
        <f ca="1">RTD("ice.xl",,$H62,_xll.ICEFldID(Q$8))</f>
        <v/>
      </c>
      <c r="T62" s="4"/>
      <c r="U62" s="4"/>
      <c r="V62" s="4"/>
      <c r="W62" s="4"/>
      <c r="X62" s="4"/>
      <c r="Z62" s="4" t="e">
        <f t="shared" ca="1" si="1"/>
        <v>#VALUE!</v>
      </c>
      <c r="AA62" s="4" t="e">
        <f t="shared" ca="1" si="2"/>
        <v>#VALUE!</v>
      </c>
      <c r="AB62" s="7" t="e">
        <f t="shared" ca="1" si="3"/>
        <v>#VALUE!</v>
      </c>
      <c r="AC62" s="7" t="e">
        <f t="shared" ca="1" si="4"/>
        <v>#VALUE!</v>
      </c>
      <c r="AD62" s="7" t="e">
        <f t="shared" ca="1" si="5"/>
        <v>#VALUE!</v>
      </c>
      <c r="AE62" s="7" t="e">
        <f t="shared" ca="1" si="6"/>
        <v>#VALUE!</v>
      </c>
    </row>
    <row r="63" spans="5:31" x14ac:dyDescent="0.35">
      <c r="E63" s="23">
        <f t="shared" ca="1" si="11"/>
        <v>44794.541666666533</v>
      </c>
      <c r="F63" s="19">
        <f t="shared" ca="1" si="11"/>
        <v>44794.541666666533</v>
      </c>
      <c r="G63" s="20">
        <f t="shared" si="8"/>
        <v>13</v>
      </c>
      <c r="H63" t="str">
        <f t="shared" ca="1" si="0"/>
        <v>KIAH FDH22082113_00Z-GEFS</v>
      </c>
      <c r="I63">
        <v>54</v>
      </c>
      <c r="J63" s="4" t="e">
        <f ca="1">32+ 1.8*RTD("ice.xl",,$H63,_xll.ICEFldID(J$8))</f>
        <v>#VALUE!</v>
      </c>
      <c r="K63" s="5" t="e">
        <f ca="1">32+ 1.8*RTD("ice.xl",,$H63,_xll.ICEFldID(K$8))</f>
        <v>#VALUE!</v>
      </c>
      <c r="L63" s="4" t="str">
        <f ca="1">RTD("ice.xl",,$H63,_xll.ICEFldID(L$8))</f>
        <v/>
      </c>
      <c r="M63" s="6" t="e">
        <f ca="1">RTD("ice.xl",,$H63,_xll.ICEFldID(M$8))/25.4</f>
        <v>#VALUE!</v>
      </c>
      <c r="N63" s="4" t="e">
        <f ca="1">RTD("ice.xl",,$H63,_xll.ICEFldID(N$8))/25.4</f>
        <v>#VALUE!</v>
      </c>
      <c r="O63" s="5" t="str">
        <f ca="1">RTD("ice.xl",,$H63,_xll.ICEFldID(O$8))</f>
        <v/>
      </c>
      <c r="P63" s="5" t="str">
        <f ca="1">RTD("ice.xl",,$H63,_xll.ICEFldID(P$8))</f>
        <v/>
      </c>
      <c r="Q63" s="5" t="str">
        <f ca="1">RTD("ice.xl",,$H63,_xll.ICEFldID(Q$8))</f>
        <v/>
      </c>
      <c r="R63" s="4" t="str">
        <f ca="1">IF(OR($P63&gt;=337.5,$P63&lt;=22.5),$Q63,-999)</f>
        <v/>
      </c>
      <c r="S63" s="4">
        <f ca="1">IF(AND($P63&gt;22.5,$P63&lt;=67.5),$Q63,-999)</f>
        <v>-999</v>
      </c>
      <c r="T63" s="4">
        <f ca="1">IF(AND($P63&gt;67.5,$P63&lt;=112),$Q63,-999)</f>
        <v>-999</v>
      </c>
      <c r="U63" s="4">
        <f ca="1">IF(AND($P63&gt;112.5,$P63&lt;157.5),$Q63,-999)</f>
        <v>-999</v>
      </c>
      <c r="V63" s="4">
        <f ca="1">IF(AND($P63&gt;=157.5,$P63&lt;=202.5),$Q63,-999)</f>
        <v>-999</v>
      </c>
      <c r="W63" s="4">
        <f ca="1">IF(AND($P63&gt;202.5,$P63&lt;=247.5),$Q63,-999)</f>
        <v>-999</v>
      </c>
      <c r="X63" s="4">
        <f ca="1">IF(AND($P63&gt;247.5,$P63&lt;=292.5),$Q63,-999)</f>
        <v>-999</v>
      </c>
      <c r="Y63" s="4">
        <f ca="1">IF(AND($P63&gt;292.5,$P63&lt;337.5),$Q63,-999)</f>
        <v>-999</v>
      </c>
      <c r="Z63" s="4" t="e">
        <f t="shared" ca="1" si="1"/>
        <v>#VALUE!</v>
      </c>
      <c r="AA63" s="4" t="e">
        <f t="shared" ca="1" si="2"/>
        <v>#VALUE!</v>
      </c>
      <c r="AB63" s="7" t="e">
        <f t="shared" ca="1" si="3"/>
        <v>#VALUE!</v>
      </c>
      <c r="AC63" s="7" t="e">
        <f t="shared" ca="1" si="4"/>
        <v>#VALUE!</v>
      </c>
      <c r="AD63" s="7" t="e">
        <f t="shared" ca="1" si="5"/>
        <v>#VALUE!</v>
      </c>
      <c r="AE63" s="7" t="e">
        <f t="shared" ca="1" si="6"/>
        <v>#VALUE!</v>
      </c>
    </row>
    <row r="64" spans="5:31" x14ac:dyDescent="0.35">
      <c r="E64" s="23">
        <f t="shared" ca="1" si="11"/>
        <v>44794.583333333198</v>
      </c>
      <c r="F64" s="19">
        <f t="shared" ca="1" si="11"/>
        <v>44794.583333333198</v>
      </c>
      <c r="G64" s="20">
        <f t="shared" si="8"/>
        <v>14</v>
      </c>
      <c r="H64" t="str">
        <f t="shared" ca="1" si="0"/>
        <v>KIAH FDH22082114_00Z-GEFS</v>
      </c>
      <c r="I64">
        <v>55</v>
      </c>
      <c r="J64" s="4" t="e">
        <f ca="1">32+ 1.8*RTD("ice.xl",,$H64,_xll.ICEFldID(J$8))</f>
        <v>#VALUE!</v>
      </c>
      <c r="K64" s="5" t="s">
        <v>42</v>
      </c>
      <c r="L64" s="4" t="str">
        <f ca="1">RTD("ice.xl",,$H64,_xll.ICEFldID(L$8))</f>
        <v/>
      </c>
      <c r="M64" s="6" t="e">
        <f ca="1">RTD("ice.xl",,$H64,_xll.ICEFldID(M$8))/25.4</f>
        <v>#VALUE!</v>
      </c>
      <c r="N64" s="4" t="e">
        <f ca="1">RTD("ice.xl",,$H64,_xll.ICEFldID(N$8))/25.4</f>
        <v>#VALUE!</v>
      </c>
      <c r="O64" s="5" t="str">
        <f ca="1">RTD("ice.xl",,$H64,_xll.ICEFldID(O$8))</f>
        <v/>
      </c>
      <c r="P64" s="5" t="str">
        <f ca="1">RTD("ice.xl",,$H64,_xll.ICEFldID(P$8))</f>
        <v/>
      </c>
      <c r="Q64" s="5" t="str">
        <f ca="1">RTD("ice.xl",,$H64,_xll.ICEFldID(Q$8))</f>
        <v/>
      </c>
      <c r="T64" s="4"/>
      <c r="U64" s="4"/>
      <c r="V64" s="4"/>
      <c r="W64" s="4"/>
      <c r="X64" s="4"/>
      <c r="Z64" s="4" t="e">
        <f t="shared" ca="1" si="1"/>
        <v>#VALUE!</v>
      </c>
      <c r="AA64" s="4" t="e">
        <f t="shared" ca="1" si="2"/>
        <v>#VALUE!</v>
      </c>
      <c r="AB64" s="7" t="e">
        <f t="shared" ca="1" si="3"/>
        <v>#VALUE!</v>
      </c>
      <c r="AC64" s="7" t="e">
        <f t="shared" ca="1" si="4"/>
        <v>#VALUE!</v>
      </c>
      <c r="AD64" s="7" t="e">
        <f t="shared" ca="1" si="5"/>
        <v>#VALUE!</v>
      </c>
      <c r="AE64" s="7" t="e">
        <f t="shared" ca="1" si="6"/>
        <v>#VALUE!</v>
      </c>
    </row>
    <row r="65" spans="5:31" x14ac:dyDescent="0.35">
      <c r="E65" s="23">
        <f t="shared" ca="1" si="11"/>
        <v>44794.624999999862</v>
      </c>
      <c r="F65" s="19">
        <f t="shared" ca="1" si="11"/>
        <v>44794.624999999862</v>
      </c>
      <c r="G65" s="20">
        <f t="shared" si="8"/>
        <v>15</v>
      </c>
      <c r="H65" t="str">
        <f t="shared" ca="1" si="0"/>
        <v>KIAH FDH22082115_00Z-GEFS</v>
      </c>
      <c r="I65">
        <v>56</v>
      </c>
      <c r="J65" s="4" t="e">
        <f ca="1">32+ 1.8*RTD("ice.xl",,$H65,_xll.ICEFldID(J$8))</f>
        <v>#VALUE!</v>
      </c>
      <c r="K65" s="5" t="s">
        <v>42</v>
      </c>
      <c r="L65" s="4" t="str">
        <f ca="1">RTD("ice.xl",,$H65,_xll.ICEFldID(L$8))</f>
        <v/>
      </c>
      <c r="M65" s="6" t="e">
        <f ca="1">RTD("ice.xl",,$H65,_xll.ICEFldID(M$8))/25.4</f>
        <v>#VALUE!</v>
      </c>
      <c r="N65" s="4" t="e">
        <f ca="1">RTD("ice.xl",,$H65,_xll.ICEFldID(N$8))/25.4</f>
        <v>#VALUE!</v>
      </c>
      <c r="O65" s="5" t="str">
        <f ca="1">RTD("ice.xl",,$H65,_xll.ICEFldID(O$8))</f>
        <v/>
      </c>
      <c r="P65" s="5" t="str">
        <f ca="1">RTD("ice.xl",,$H65,_xll.ICEFldID(P$8))</f>
        <v/>
      </c>
      <c r="Q65" s="5" t="str">
        <f ca="1">RTD("ice.xl",,$H65,_xll.ICEFldID(Q$8))</f>
        <v/>
      </c>
      <c r="T65" s="4"/>
      <c r="U65" s="4"/>
      <c r="V65" s="4"/>
      <c r="W65" s="4"/>
      <c r="X65" s="4"/>
      <c r="Z65" s="4" t="e">
        <f t="shared" ca="1" si="1"/>
        <v>#VALUE!</v>
      </c>
      <c r="AA65" s="4" t="e">
        <f t="shared" ca="1" si="2"/>
        <v>#VALUE!</v>
      </c>
      <c r="AB65" s="7" t="e">
        <f t="shared" ca="1" si="3"/>
        <v>#VALUE!</v>
      </c>
      <c r="AC65" s="7" t="e">
        <f t="shared" ca="1" si="4"/>
        <v>#VALUE!</v>
      </c>
      <c r="AD65" s="7" t="e">
        <f t="shared" ca="1" si="5"/>
        <v>#VALUE!</v>
      </c>
      <c r="AE65" s="7" t="e">
        <f t="shared" ca="1" si="6"/>
        <v>#VALUE!</v>
      </c>
    </row>
    <row r="66" spans="5:31" x14ac:dyDescent="0.35">
      <c r="E66" s="23">
        <f t="shared" ca="1" si="11"/>
        <v>44794.666666666526</v>
      </c>
      <c r="F66" s="19">
        <f t="shared" ca="1" si="11"/>
        <v>44794.666666666526</v>
      </c>
      <c r="G66" s="20">
        <f t="shared" si="8"/>
        <v>16</v>
      </c>
      <c r="H66" t="str">
        <f t="shared" ca="1" si="0"/>
        <v>KIAH FDH22082116_00Z-GEFS</v>
      </c>
      <c r="I66">
        <v>57</v>
      </c>
      <c r="J66" s="4" t="e">
        <f ca="1">32+ 1.8*RTD("ice.xl",,$H66,_xll.ICEFldID(J$8))</f>
        <v>#VALUE!</v>
      </c>
      <c r="K66" s="5" t="e">
        <f ca="1">32+ 1.8*RTD("ice.xl",,$H66,_xll.ICEFldID(K$8))</f>
        <v>#VALUE!</v>
      </c>
      <c r="L66" s="4" t="str">
        <f ca="1">RTD("ice.xl",,$H66,_xll.ICEFldID(L$8))</f>
        <v/>
      </c>
      <c r="M66" s="6" t="e">
        <f ca="1">RTD("ice.xl",,$H66,_xll.ICEFldID(M$8))/25.4</f>
        <v>#VALUE!</v>
      </c>
      <c r="N66" s="4" t="e">
        <f ca="1">RTD("ice.xl",,$H66,_xll.ICEFldID(N$8))/25.4</f>
        <v>#VALUE!</v>
      </c>
      <c r="O66" s="5" t="str">
        <f ca="1">RTD("ice.xl",,$H66,_xll.ICEFldID(O$8))</f>
        <v/>
      </c>
      <c r="P66" s="5" t="str">
        <f ca="1">RTD("ice.xl",,$H66,_xll.ICEFldID(P$8))</f>
        <v/>
      </c>
      <c r="Q66" s="5" t="str">
        <f ca="1">RTD("ice.xl",,$H66,_xll.ICEFldID(Q$8))</f>
        <v/>
      </c>
      <c r="R66" s="4" t="str">
        <f ca="1">IF(OR($P66&gt;=337.5,$P66&lt;=22.5),$Q66,-999)</f>
        <v/>
      </c>
      <c r="S66" s="4">
        <f ca="1">IF(AND($P66&gt;22.5,$P66&lt;=67.5),$Q66,-999)</f>
        <v>-999</v>
      </c>
      <c r="T66" s="4">
        <f ca="1">IF(AND($P66&gt;67.5,$P66&lt;=112),$Q66,-999)</f>
        <v>-999</v>
      </c>
      <c r="U66" s="4">
        <f ca="1">IF(AND($P66&gt;112.5,$P66&lt;157.5),$Q66,-999)</f>
        <v>-999</v>
      </c>
      <c r="V66" s="4">
        <f ca="1">IF(AND($P66&gt;=157.5,$P66&lt;=202.5),$Q66,-999)</f>
        <v>-999</v>
      </c>
      <c r="W66" s="4">
        <f ca="1">IF(AND($P66&gt;202.5,$P66&lt;=247.5),$Q66,-999)</f>
        <v>-999</v>
      </c>
      <c r="X66" s="4">
        <f ca="1">IF(AND($P66&gt;247.5,$P66&lt;=292.5),$Q66,-999)</f>
        <v>-999</v>
      </c>
      <c r="Y66" s="4">
        <f ca="1">IF(AND($P66&gt;292.5,$P66&lt;337.5),$Q66,-999)</f>
        <v>-999</v>
      </c>
      <c r="Z66" s="4" t="e">
        <f t="shared" ca="1" si="1"/>
        <v>#VALUE!</v>
      </c>
      <c r="AA66" s="4" t="e">
        <f t="shared" ca="1" si="2"/>
        <v>#VALUE!</v>
      </c>
      <c r="AB66" s="7" t="e">
        <f t="shared" ca="1" si="3"/>
        <v>#VALUE!</v>
      </c>
      <c r="AC66" s="7" t="e">
        <f t="shared" ca="1" si="4"/>
        <v>#VALUE!</v>
      </c>
      <c r="AD66" s="7" t="e">
        <f t="shared" ca="1" si="5"/>
        <v>#VALUE!</v>
      </c>
      <c r="AE66" s="7" t="e">
        <f t="shared" ca="1" si="6"/>
        <v>#VALUE!</v>
      </c>
    </row>
    <row r="67" spans="5:31" x14ac:dyDescent="0.35">
      <c r="E67" s="23">
        <f t="shared" ca="1" si="11"/>
        <v>44794.70833333319</v>
      </c>
      <c r="F67" s="19">
        <f t="shared" ca="1" si="11"/>
        <v>44794.70833333319</v>
      </c>
      <c r="G67" s="20">
        <f t="shared" si="8"/>
        <v>17</v>
      </c>
      <c r="H67" t="str">
        <f t="shared" ca="1" si="0"/>
        <v>KIAH FDH22082117_00Z-GEFS</v>
      </c>
      <c r="I67">
        <v>58</v>
      </c>
      <c r="J67" s="4" t="e">
        <f ca="1">32+ 1.8*RTD("ice.xl",,$H67,_xll.ICEFldID(J$8))</f>
        <v>#VALUE!</v>
      </c>
      <c r="K67" s="5" t="s">
        <v>42</v>
      </c>
      <c r="L67" s="4" t="str">
        <f ca="1">RTD("ice.xl",,$H67,_xll.ICEFldID(L$8))</f>
        <v/>
      </c>
      <c r="M67" s="6" t="e">
        <f ca="1">RTD("ice.xl",,$H67,_xll.ICEFldID(M$8))/25.4</f>
        <v>#VALUE!</v>
      </c>
      <c r="N67" s="4" t="e">
        <f ca="1">RTD("ice.xl",,$H67,_xll.ICEFldID(N$8))/25.4</f>
        <v>#VALUE!</v>
      </c>
      <c r="O67" s="5" t="str">
        <f ca="1">RTD("ice.xl",,$H67,_xll.ICEFldID(O$8))</f>
        <v/>
      </c>
      <c r="P67" s="5" t="str">
        <f ca="1">RTD("ice.xl",,$H67,_xll.ICEFldID(P$8))</f>
        <v/>
      </c>
      <c r="Q67" s="5" t="str">
        <f ca="1">RTD("ice.xl",,$H67,_xll.ICEFldID(Q$8))</f>
        <v/>
      </c>
      <c r="T67" s="4"/>
      <c r="U67" s="4"/>
      <c r="V67" s="4"/>
      <c r="W67" s="4"/>
      <c r="X67" s="4"/>
      <c r="Z67" s="4" t="e">
        <f t="shared" ca="1" si="1"/>
        <v>#VALUE!</v>
      </c>
      <c r="AA67" s="4" t="e">
        <f t="shared" ca="1" si="2"/>
        <v>#VALUE!</v>
      </c>
      <c r="AB67" s="7" t="e">
        <f t="shared" ca="1" si="3"/>
        <v>#VALUE!</v>
      </c>
      <c r="AC67" s="7" t="e">
        <f t="shared" ca="1" si="4"/>
        <v>#VALUE!</v>
      </c>
      <c r="AD67" s="7" t="e">
        <f t="shared" ca="1" si="5"/>
        <v>#VALUE!</v>
      </c>
      <c r="AE67" s="7" t="e">
        <f t="shared" ca="1" si="6"/>
        <v>#VALUE!</v>
      </c>
    </row>
    <row r="68" spans="5:31" x14ac:dyDescent="0.35">
      <c r="E68" s="23">
        <f t="shared" ca="1" si="11"/>
        <v>44794.749999999854</v>
      </c>
      <c r="F68" s="19">
        <f t="shared" ca="1" si="11"/>
        <v>44794.749999999854</v>
      </c>
      <c r="G68" s="20">
        <f t="shared" si="8"/>
        <v>18</v>
      </c>
      <c r="H68" t="str">
        <f t="shared" ca="1" si="0"/>
        <v>KIAH FDH22082118_00Z-GEFS</v>
      </c>
      <c r="I68">
        <v>59</v>
      </c>
      <c r="J68" s="4" t="e">
        <f ca="1">32+ 1.8*RTD("ice.xl",,$H68,_xll.ICEFldID(J$8))</f>
        <v>#VALUE!</v>
      </c>
      <c r="K68" s="5" t="s">
        <v>42</v>
      </c>
      <c r="L68" s="4" t="str">
        <f ca="1">RTD("ice.xl",,$H68,_xll.ICEFldID(L$8))</f>
        <v/>
      </c>
      <c r="M68" s="6" t="e">
        <f ca="1">RTD("ice.xl",,$H68,_xll.ICEFldID(M$8))/25.4</f>
        <v>#VALUE!</v>
      </c>
      <c r="N68" s="4" t="e">
        <f ca="1">RTD("ice.xl",,$H68,_xll.ICEFldID(N$8))/25.4</f>
        <v>#VALUE!</v>
      </c>
      <c r="O68" s="5" t="str">
        <f ca="1">RTD("ice.xl",,$H68,_xll.ICEFldID(O$8))</f>
        <v/>
      </c>
      <c r="P68" s="5" t="str">
        <f ca="1">RTD("ice.xl",,$H68,_xll.ICEFldID(P$8))</f>
        <v/>
      </c>
      <c r="Q68" s="5" t="str">
        <f ca="1">RTD("ice.xl",,$H68,_xll.ICEFldID(Q$8))</f>
        <v/>
      </c>
      <c r="T68" s="4"/>
      <c r="U68" s="4"/>
      <c r="V68" s="4"/>
      <c r="W68" s="4"/>
      <c r="X68" s="4"/>
      <c r="Z68" s="4" t="e">
        <f t="shared" ca="1" si="1"/>
        <v>#VALUE!</v>
      </c>
      <c r="AA68" s="4" t="e">
        <f t="shared" ca="1" si="2"/>
        <v>#VALUE!</v>
      </c>
      <c r="AB68" s="7" t="e">
        <f t="shared" ca="1" si="3"/>
        <v>#VALUE!</v>
      </c>
      <c r="AC68" s="7" t="e">
        <f t="shared" ca="1" si="4"/>
        <v>#VALUE!</v>
      </c>
      <c r="AD68" s="7" t="e">
        <f t="shared" ca="1" si="5"/>
        <v>#VALUE!</v>
      </c>
      <c r="AE68" s="7" t="e">
        <f t="shared" ca="1" si="6"/>
        <v>#VALUE!</v>
      </c>
    </row>
    <row r="69" spans="5:31" x14ac:dyDescent="0.35">
      <c r="E69" s="23">
        <f t="shared" ca="1" si="11"/>
        <v>44794.791666666519</v>
      </c>
      <c r="F69" s="19">
        <f t="shared" ca="1" si="11"/>
        <v>44794.791666666519</v>
      </c>
      <c r="G69" s="20">
        <f t="shared" si="8"/>
        <v>19</v>
      </c>
      <c r="H69" t="str">
        <f t="shared" ca="1" si="0"/>
        <v>KIAH FDH22082119_00Z-GEFS</v>
      </c>
      <c r="I69">
        <v>60</v>
      </c>
      <c r="J69" s="4" t="e">
        <f ca="1">32+ 1.8*RTD("ice.xl",,$H69,_xll.ICEFldID(J$8))</f>
        <v>#VALUE!</v>
      </c>
      <c r="K69" s="5" t="e">
        <f ca="1">32+ 1.8*RTD("ice.xl",,$H69,_xll.ICEFldID(K$8))</f>
        <v>#VALUE!</v>
      </c>
      <c r="L69" s="4" t="str">
        <f ca="1">RTD("ice.xl",,$H69,_xll.ICEFldID(L$8))</f>
        <v/>
      </c>
      <c r="M69" s="6" t="e">
        <f ca="1">RTD("ice.xl",,$H69,_xll.ICEFldID(M$8))/25.4</f>
        <v>#VALUE!</v>
      </c>
      <c r="N69" s="4" t="e">
        <f ca="1">RTD("ice.xl",,$H69,_xll.ICEFldID(N$8))/25.4</f>
        <v>#VALUE!</v>
      </c>
      <c r="O69" s="5" t="str">
        <f ca="1">RTD("ice.xl",,$H69,_xll.ICEFldID(O$8))</f>
        <v/>
      </c>
      <c r="P69" s="5" t="str">
        <f ca="1">RTD("ice.xl",,$H69,_xll.ICEFldID(P$8))</f>
        <v/>
      </c>
      <c r="Q69" s="5" t="str">
        <f ca="1">RTD("ice.xl",,$H69,_xll.ICEFldID(Q$8))</f>
        <v/>
      </c>
      <c r="R69" s="4" t="str">
        <f ca="1">IF(OR($P69&gt;=337.5,$P69&lt;=22.5),$Q69,-999)</f>
        <v/>
      </c>
      <c r="S69" s="4">
        <f ca="1">IF(AND($P69&gt;22.5,$P69&lt;=67.5),$Q69,-999)</f>
        <v>-999</v>
      </c>
      <c r="T69" s="4">
        <f ca="1">IF(AND($P69&gt;67.5,$P69&lt;=112),$Q69,-999)</f>
        <v>-999</v>
      </c>
      <c r="U69" s="4">
        <f ca="1">IF(AND($P69&gt;112.5,$P69&lt;157.5),$Q69,-999)</f>
        <v>-999</v>
      </c>
      <c r="V69" s="4">
        <f ca="1">IF(AND($P69&gt;=157.5,$P69&lt;=202.5),$Q69,-999)</f>
        <v>-999</v>
      </c>
      <c r="W69" s="4">
        <f ca="1">IF(AND($P69&gt;202.5,$P69&lt;=247.5),$Q69,-999)</f>
        <v>-999</v>
      </c>
      <c r="X69" s="4">
        <f ca="1">IF(AND($P69&gt;247.5,$P69&lt;=292.5),$Q69,-999)</f>
        <v>-999</v>
      </c>
      <c r="Y69" s="4">
        <f ca="1">IF(AND($P69&gt;292.5,$P69&lt;337.5),$Q69,-999)</f>
        <v>-999</v>
      </c>
      <c r="Z69" s="4" t="e">
        <f t="shared" ca="1" si="1"/>
        <v>#VALUE!</v>
      </c>
      <c r="AA69" s="4" t="e">
        <f t="shared" ca="1" si="2"/>
        <v>#VALUE!</v>
      </c>
      <c r="AB69" s="7" t="e">
        <f t="shared" ca="1" si="3"/>
        <v>#VALUE!</v>
      </c>
      <c r="AC69" s="7" t="e">
        <f t="shared" ca="1" si="4"/>
        <v>#VALUE!</v>
      </c>
      <c r="AD69" s="7" t="e">
        <f t="shared" ca="1" si="5"/>
        <v>#VALUE!</v>
      </c>
      <c r="AE69" s="7" t="e">
        <f t="shared" ca="1" si="6"/>
        <v>#VALUE!</v>
      </c>
    </row>
    <row r="70" spans="5:31" x14ac:dyDescent="0.35">
      <c r="E70" s="23">
        <f t="shared" ca="1" si="11"/>
        <v>44794.833333333183</v>
      </c>
      <c r="F70" s="19">
        <f t="shared" ca="1" si="11"/>
        <v>44794.833333333183</v>
      </c>
      <c r="G70" s="20">
        <f t="shared" si="8"/>
        <v>20</v>
      </c>
      <c r="H70" t="str">
        <f t="shared" ca="1" si="0"/>
        <v>KIAH FDH22082120_00Z-GEFS</v>
      </c>
      <c r="I70">
        <v>61</v>
      </c>
      <c r="J70" s="4">
        <f ca="1">32+ 1.8*RTD("ice.xl",,$H70,_xll.ICEFldID(J$8))</f>
        <v>86.828000000000003</v>
      </c>
      <c r="K70" s="5" t="s">
        <v>42</v>
      </c>
      <c r="L70" s="4">
        <f ca="1">RTD("ice.xl",,$H70,_xll.ICEFldID(L$8))</f>
        <v>63.2</v>
      </c>
      <c r="M70" s="6" t="e">
        <f ca="1">RTD("ice.xl",,$H70,_xll.ICEFldID(M$8))/25.4</f>
        <v>#VALUE!</v>
      </c>
      <c r="N70" s="4">
        <f ca="1">RTD("ice.xl",,$H70,_xll.ICEFldID(N$8))/25.4</f>
        <v>0</v>
      </c>
      <c r="O70" s="5">
        <f ca="1">RTD("ice.xl",,$H70,_xll.ICEFldID(O$8))</f>
        <v>82</v>
      </c>
      <c r="P70" s="5">
        <f ca="1">RTD("ice.xl",,$H70,_xll.ICEFldID(P$8))</f>
        <v>157.80000000000001</v>
      </c>
      <c r="Q70" s="5">
        <f ca="1">RTD("ice.xl",,$H70,_xll.ICEFldID(Q$8))</f>
        <v>4.04</v>
      </c>
      <c r="T70" s="4"/>
      <c r="U70" s="4"/>
      <c r="V70" s="4"/>
      <c r="W70" s="4"/>
      <c r="X70" s="4"/>
      <c r="Z70" s="4">
        <f t="shared" ca="1" si="1"/>
        <v>91.41525194079324</v>
      </c>
      <c r="AA70" s="4">
        <f t="shared" ca="1" si="2"/>
        <v>94.040201494790978</v>
      </c>
      <c r="AB70" s="7">
        <f t="shared" ca="1" si="3"/>
        <v>94.040201494790978</v>
      </c>
      <c r="AC70" s="7" t="e">
        <f t="shared" ca="1" si="4"/>
        <v>#NUM!</v>
      </c>
      <c r="AD70" s="7">
        <f t="shared" ca="1" si="5"/>
        <v>93.965209494790983</v>
      </c>
      <c r="AE70" s="7">
        <f t="shared" ca="1" si="6"/>
        <v>88.181200000000004</v>
      </c>
    </row>
    <row r="71" spans="5:31" x14ac:dyDescent="0.35">
      <c r="E71" s="23">
        <f t="shared" ca="1" si="11"/>
        <v>44794.874999999847</v>
      </c>
      <c r="F71" s="19">
        <f t="shared" ca="1" si="11"/>
        <v>44794.874999999847</v>
      </c>
      <c r="G71" s="20">
        <f t="shared" si="8"/>
        <v>21</v>
      </c>
      <c r="H71" t="str">
        <f t="shared" ca="1" si="0"/>
        <v>KIAH FDH22082121_00Z-GEFS</v>
      </c>
      <c r="I71">
        <v>62</v>
      </c>
      <c r="J71" s="4">
        <f ca="1">32+ 1.8*RTD("ice.xl",,$H71,_xll.ICEFldID(J$8))</f>
        <v>85.171999999999997</v>
      </c>
      <c r="K71" s="5" t="s">
        <v>42</v>
      </c>
      <c r="L71" s="4">
        <f ca="1">RTD("ice.xl",,$H71,_xll.ICEFldID(L$8))</f>
        <v>67.099999999999994</v>
      </c>
      <c r="M71" s="6" t="e">
        <f ca="1">RTD("ice.xl",,$H71,_xll.ICEFldID(M$8))/25.4</f>
        <v>#VALUE!</v>
      </c>
      <c r="N71" s="4">
        <f ca="1">RTD("ice.xl",,$H71,_xll.ICEFldID(N$8))/25.4</f>
        <v>0</v>
      </c>
      <c r="O71" s="5">
        <f ca="1">RTD("ice.xl",,$H71,_xll.ICEFldID(O$8))</f>
        <v>81</v>
      </c>
      <c r="P71" s="5">
        <f ca="1">RTD("ice.xl",,$H71,_xll.ICEFldID(P$8))</f>
        <v>160.80000000000001</v>
      </c>
      <c r="Q71" s="5">
        <f ca="1">RTD("ice.xl",,$H71,_xll.ICEFldID(Q$8))</f>
        <v>4.04</v>
      </c>
      <c r="T71" s="4"/>
      <c r="U71" s="4"/>
      <c r="V71" s="4"/>
      <c r="W71" s="4"/>
      <c r="X71" s="4"/>
      <c r="Z71" s="4">
        <f t="shared" ca="1" si="1"/>
        <v>89.500896725583857</v>
      </c>
      <c r="AA71" s="4">
        <f t="shared" ca="1" si="2"/>
        <v>92.005655503048899</v>
      </c>
      <c r="AB71" s="7">
        <f t="shared" ca="1" si="3"/>
        <v>92.005655503048899</v>
      </c>
      <c r="AC71" s="7" t="e">
        <f t="shared" ca="1" si="4"/>
        <v>#NUM!</v>
      </c>
      <c r="AD71" s="7">
        <f t="shared" ca="1" si="5"/>
        <v>91.351231503048894</v>
      </c>
      <c r="AE71" s="7">
        <f t="shared" ca="1" si="6"/>
        <v>86.542900000000003</v>
      </c>
    </row>
    <row r="72" spans="5:31" x14ac:dyDescent="0.35">
      <c r="E72" s="23">
        <f t="shared" ca="1" si="11"/>
        <v>44794.916666666511</v>
      </c>
      <c r="F72" s="19">
        <f t="shared" ca="1" si="11"/>
        <v>44794.916666666511</v>
      </c>
      <c r="G72" s="20">
        <f t="shared" si="8"/>
        <v>22</v>
      </c>
      <c r="H72" t="str">
        <f t="shared" ca="1" si="0"/>
        <v>KIAH FDH22082122_00Z-GEFS</v>
      </c>
      <c r="I72">
        <v>63</v>
      </c>
      <c r="J72" s="4" t="e">
        <f ca="1">32+ 1.8*RTD("ice.xl",,$H72,_xll.ICEFldID(J$8))</f>
        <v>#VALUE!</v>
      </c>
      <c r="K72" s="5" t="e">
        <f ca="1">32+ 1.8*RTD("ice.xl",,$H72,_xll.ICEFldID(K$8))</f>
        <v>#VALUE!</v>
      </c>
      <c r="L72" s="4" t="str">
        <f ca="1">RTD("ice.xl",,$H72,_xll.ICEFldID(L$8))</f>
        <v/>
      </c>
      <c r="M72" s="6" t="e">
        <f ca="1">RTD("ice.xl",,$H72,_xll.ICEFldID(M$8))/25.4</f>
        <v>#VALUE!</v>
      </c>
      <c r="N72" s="4" t="e">
        <f ca="1">RTD("ice.xl",,$H72,_xll.ICEFldID(N$8))/25.4</f>
        <v>#VALUE!</v>
      </c>
      <c r="O72" s="5" t="str">
        <f ca="1">RTD("ice.xl",,$H72,_xll.ICEFldID(O$8))</f>
        <v/>
      </c>
      <c r="P72" s="5" t="str">
        <f ca="1">RTD("ice.xl",,$H72,_xll.ICEFldID(P$8))</f>
        <v/>
      </c>
      <c r="Q72" s="5" t="str">
        <f ca="1">RTD("ice.xl",,$H72,_xll.ICEFldID(Q$8))</f>
        <v/>
      </c>
      <c r="R72" s="4" t="str">
        <f ca="1">IF(OR($P72&gt;=337.5,$P72&lt;=22.5),$Q72,-999)</f>
        <v/>
      </c>
      <c r="S72" s="4">
        <f ca="1">IF(AND($P72&gt;22.5,$P72&lt;=67.5),$Q72,-999)</f>
        <v>-999</v>
      </c>
      <c r="T72" s="4">
        <f ca="1">IF(AND($P72&gt;67.5,$P72&lt;=112),$Q72,-999)</f>
        <v>-999</v>
      </c>
      <c r="U72" s="4">
        <f ca="1">IF(AND($P72&gt;112.5,$P72&lt;157.5),$Q72,-999)</f>
        <v>-999</v>
      </c>
      <c r="V72" s="4">
        <f ca="1">IF(AND($P72&gt;=157.5,$P72&lt;=202.5),$Q72,-999)</f>
        <v>-999</v>
      </c>
      <c r="W72" s="4">
        <f ca="1">IF(AND($P72&gt;202.5,$P72&lt;=247.5),$Q72,-999)</f>
        <v>-999</v>
      </c>
      <c r="X72" s="4">
        <f ca="1">IF(AND($P72&gt;247.5,$P72&lt;=292.5),$Q72,-999)</f>
        <v>-999</v>
      </c>
      <c r="Y72" s="4">
        <f ca="1">IF(AND($P72&gt;292.5,$P72&lt;337.5),$Q72,-999)</f>
        <v>-999</v>
      </c>
      <c r="Z72" s="4" t="e">
        <f t="shared" ca="1" si="1"/>
        <v>#VALUE!</v>
      </c>
      <c r="AA72" s="4" t="e">
        <f t="shared" ca="1" si="2"/>
        <v>#VALUE!</v>
      </c>
      <c r="AB72" s="7" t="e">
        <f t="shared" ca="1" si="3"/>
        <v>#VALUE!</v>
      </c>
      <c r="AC72" s="7" t="e">
        <f t="shared" ca="1" si="4"/>
        <v>#VALUE!</v>
      </c>
      <c r="AD72" s="7" t="e">
        <f t="shared" ca="1" si="5"/>
        <v>#VALUE!</v>
      </c>
      <c r="AE72" s="7" t="e">
        <f t="shared" ca="1" si="6"/>
        <v>#VALUE!</v>
      </c>
    </row>
    <row r="73" spans="5:31" x14ac:dyDescent="0.35">
      <c r="E73" s="23">
        <f t="shared" ca="1" si="11"/>
        <v>44794.958333333176</v>
      </c>
      <c r="F73" s="19">
        <f t="shared" ca="1" si="11"/>
        <v>44794.958333333176</v>
      </c>
      <c r="G73" s="20">
        <f t="shared" si="8"/>
        <v>23</v>
      </c>
      <c r="H73" t="str">
        <f t="shared" ca="1" si="0"/>
        <v>KIAH FDH22082123_00Z-GEFS</v>
      </c>
      <c r="I73">
        <v>64</v>
      </c>
      <c r="J73" s="4" t="e">
        <f ca="1">32+ 1.8*RTD("ice.xl",,$H73,_xll.ICEFldID(J$8))</f>
        <v>#VALUE!</v>
      </c>
      <c r="K73" s="5" t="s">
        <v>42</v>
      </c>
      <c r="L73" s="4" t="str">
        <f ca="1">RTD("ice.xl",,$H73,_xll.ICEFldID(L$8))</f>
        <v/>
      </c>
      <c r="M73" s="6" t="e">
        <f ca="1">RTD("ice.xl",,$H73,_xll.ICEFldID(M$8))/25.4</f>
        <v>#VALUE!</v>
      </c>
      <c r="N73" s="4" t="e">
        <f ca="1">RTD("ice.xl",,$H73,_xll.ICEFldID(N$8))/25.4</f>
        <v>#VALUE!</v>
      </c>
      <c r="O73" s="5" t="str">
        <f ca="1">RTD("ice.xl",,$H73,_xll.ICEFldID(O$8))</f>
        <v/>
      </c>
      <c r="P73" s="5" t="str">
        <f ca="1">RTD("ice.xl",,$H73,_xll.ICEFldID(P$8))</f>
        <v/>
      </c>
      <c r="Q73" s="5" t="str">
        <f ca="1">RTD("ice.xl",,$H73,_xll.ICEFldID(Q$8))</f>
        <v/>
      </c>
      <c r="T73" s="4"/>
      <c r="U73" s="4"/>
      <c r="V73" s="4"/>
      <c r="W73" s="4"/>
      <c r="X73" s="4"/>
      <c r="Z73" s="4" t="e">
        <f t="shared" ca="1" si="1"/>
        <v>#VALUE!</v>
      </c>
      <c r="AA73" s="4" t="e">
        <f t="shared" ca="1" si="2"/>
        <v>#VALUE!</v>
      </c>
      <c r="AB73" s="7" t="e">
        <f t="shared" ca="1" si="3"/>
        <v>#VALUE!</v>
      </c>
      <c r="AC73" s="7" t="e">
        <f t="shared" ca="1" si="4"/>
        <v>#VALUE!</v>
      </c>
      <c r="AD73" s="7" t="e">
        <f t="shared" ca="1" si="5"/>
        <v>#VALUE!</v>
      </c>
      <c r="AE73" s="7" t="e">
        <f t="shared" ca="1" si="6"/>
        <v>#VALUE!</v>
      </c>
    </row>
    <row r="74" spans="5:31" x14ac:dyDescent="0.35">
      <c r="E74" s="23">
        <f t="shared" ca="1" si="11"/>
        <v>44794.99999999984</v>
      </c>
      <c r="F74" s="19">
        <f t="shared" ca="1" si="11"/>
        <v>44794.99999999984</v>
      </c>
      <c r="G74" s="20">
        <f t="shared" si="8"/>
        <v>24</v>
      </c>
      <c r="H74" t="str">
        <f t="shared" ref="H74:H137" ca="1" si="12">IF(G74&lt;&gt;24,_xlfn.CONCAT($C$17, " FDH", TEXT($F74,"yy"),TEXT($F74,"mm"), TEXT($F74,"dd"), $G74,"_",$C$16,"-",$C$15),_xlfn.CONCAT($C$17, " FDH", TEXT($F73,"yy"),TEXT($F73,"mm"), TEXT($F73,"dd"),$G74,"_",$C$16,"-",$C$15))</f>
        <v>KIAH FDH22082124_00Z-GEFS</v>
      </c>
      <c r="I74">
        <v>65</v>
      </c>
      <c r="J74" s="4">
        <f ca="1">32+ 1.8*RTD("ice.xl",,$H74,_xll.ICEFldID(J$8))</f>
        <v>82.13</v>
      </c>
      <c r="K74" s="5" t="s">
        <v>42</v>
      </c>
      <c r="L74" s="4">
        <f ca="1">RTD("ice.xl",,$H74,_xll.ICEFldID(L$8))</f>
        <v>75.400000000000006</v>
      </c>
      <c r="M74" s="6" t="e">
        <f ca="1">RTD("ice.xl",,$H74,_xll.ICEFldID(M$8))/25.4</f>
        <v>#VALUE!</v>
      </c>
      <c r="N74" s="4">
        <f ca="1">RTD("ice.xl",,$H74,_xll.ICEFldID(N$8))/25.4</f>
        <v>0</v>
      </c>
      <c r="O74" s="5">
        <f ca="1">RTD("ice.xl",,$H74,_xll.ICEFldID(O$8))</f>
        <v>79</v>
      </c>
      <c r="P74" s="5">
        <f ca="1">RTD("ice.xl",,$H74,_xll.ICEFldID(P$8))</f>
        <v>165.9</v>
      </c>
      <c r="Q74" s="5">
        <f ca="1">RTD("ice.xl",,$H74,_xll.ICEFldID(Q$8))</f>
        <v>3.54</v>
      </c>
      <c r="T74" s="4"/>
      <c r="U74" s="4"/>
      <c r="V74" s="4"/>
      <c r="W74" s="4"/>
      <c r="X74" s="4"/>
      <c r="Z74" s="4">
        <f t="shared" ref="Z74:Z137" ca="1" si="13">35.74     +           (0.6215*J74)      -             35.75*(POWER(Q74,0.16))       +                 0.4275*J74*(POWER(Q74,0.16))</f>
        <v>86.001032279306116</v>
      </c>
      <c r="AA74" s="4">
        <f t="shared" ref="AA74:AA137" ca="1" si="14">IF(AE74&lt;70,J74,IF(AE74&lt;80,AE74,IF(AND(L74&gt;=13,L74&lt;=85),AB74,IF(L74&lt;13,AC74,IF(J74&lt;=87,AD74,AB74)))))</f>
        <v>87.95031456127721</v>
      </c>
      <c r="AB74" s="7">
        <f t="shared" ref="AB74:AB137" ca="1" si="15">-42.379 + 2.04901523*J74 + 10.14333127*L74 - 0.224755*J74*L74 - 0.00683783*J74*J74 - 0.05481717*L74*L74 + 0.00122874*J74*J74*L74 + 0.00085282*J74*L74*L74 -0.00000199*J74*J74*L74*L74</f>
        <v>87.95031456127721</v>
      </c>
      <c r="AC74" s="7" t="e">
        <f t="shared" ref="AC74:AC137" ca="1" si="16">AB74-SQRT((13-$L74)/4)</f>
        <v>#NUM!</v>
      </c>
      <c r="AD74" s="7">
        <f t="shared" ref="AD74:AD137" ca="1" si="17">AB74+((L74-85)/10) * ((87-J74)/5)</f>
        <v>87.015274561277209</v>
      </c>
      <c r="AE74" s="7">
        <f t="shared" ref="AE74:AE137" ca="1" si="18">0.5 * (J74+61+((J74-68)*1.2)+(L74*0.094))</f>
        <v>83.586799999999997</v>
      </c>
    </row>
    <row r="75" spans="5:31" x14ac:dyDescent="0.35">
      <c r="E75" s="23">
        <f t="shared" ref="E75:F90" ca="1" si="19">E74 + 1/24</f>
        <v>44795.041666666504</v>
      </c>
      <c r="F75" s="19">
        <f t="shared" ca="1" si="19"/>
        <v>44795.041666666504</v>
      </c>
      <c r="G75" s="20">
        <f t="shared" ref="G75:G138" si="20">IF(G74&lt;24,G74+1,1)</f>
        <v>1</v>
      </c>
      <c r="H75" t="str">
        <f t="shared" ca="1" si="12"/>
        <v>KIAH FDH2208221_00Z-GEFS</v>
      </c>
      <c r="I75">
        <v>66</v>
      </c>
      <c r="J75" s="4">
        <f ca="1">32+ 1.8*RTD("ice.xl",,$H75,_xll.ICEFldID(J$8))</f>
        <v>81.445999999999998</v>
      </c>
      <c r="K75" s="5">
        <f ca="1">32+ 1.8*RTD("ice.xl",,$H75,_xll.ICEFldID(K$8))</f>
        <v>81.445999999999998</v>
      </c>
      <c r="L75" s="4">
        <f ca="1">RTD("ice.xl",,$H75,_xll.ICEFldID(L$8))</f>
        <v>77.7</v>
      </c>
      <c r="M75" s="6" t="e">
        <f ca="1">RTD("ice.xl",,$H75,_xll.ICEFldID(M$8))/25.4</f>
        <v>#VALUE!</v>
      </c>
      <c r="N75" s="4">
        <f ca="1">RTD("ice.xl",,$H75,_xll.ICEFldID(N$8))/25.4</f>
        <v>0</v>
      </c>
      <c r="O75" s="5">
        <f ca="1">RTD("ice.xl",,$H75,_xll.ICEFldID(O$8))</f>
        <v>78</v>
      </c>
      <c r="P75" s="5">
        <f ca="1">RTD("ice.xl",,$H75,_xll.ICEFldID(P$8))</f>
        <v>167.1</v>
      </c>
      <c r="Q75" s="5">
        <f ca="1">RTD("ice.xl",,$H75,_xll.ICEFldID(Q$8))</f>
        <v>3.3</v>
      </c>
      <c r="R75" s="4">
        <f ca="1">IF(OR($P75&gt;=337.5,$P75&lt;=22.5),$Q75,-999)</f>
        <v>-999</v>
      </c>
      <c r="S75" s="4">
        <f ca="1">IF(AND($P75&gt;22.5,$P75&lt;=67.5),$Q75,-999)</f>
        <v>-999</v>
      </c>
      <c r="T75" s="4">
        <f ca="1">IF(AND($P75&gt;67.5,$P75&lt;=112),$Q75,-999)</f>
        <v>-999</v>
      </c>
      <c r="U75" s="4">
        <f ca="1">IF(AND($P75&gt;112.5,$P75&lt;157.5),$Q75,-999)</f>
        <v>-999</v>
      </c>
      <c r="V75" s="4">
        <f ca="1">IF(AND($P75&gt;=157.5,$P75&lt;=202.5),$Q75,-999)</f>
        <v>3.3</v>
      </c>
      <c r="W75" s="4">
        <f ca="1">IF(AND($P75&gt;202.5,$P75&lt;=247.5),$Q75,-999)</f>
        <v>-999</v>
      </c>
      <c r="X75" s="4">
        <f ca="1">IF(AND($P75&gt;247.5,$P75&lt;=292.5),$Q75,-999)</f>
        <v>-999</v>
      </c>
      <c r="Y75" s="4">
        <f ca="1">IF(AND($P75&gt;292.5,$P75&lt;337.5),$Q75,-999)</f>
        <v>-999</v>
      </c>
      <c r="Z75" s="4">
        <f t="shared" ca="1" si="13"/>
        <v>85.230709390352047</v>
      </c>
      <c r="AA75" s="4">
        <f t="shared" ca="1" si="14"/>
        <v>86.970364364455563</v>
      </c>
      <c r="AB75" s="7">
        <f t="shared" ca="1" si="15"/>
        <v>86.970364364455563</v>
      </c>
      <c r="AC75" s="7" t="e">
        <f t="shared" ca="1" si="16"/>
        <v>#NUM!</v>
      </c>
      <c r="AD75" s="7">
        <f t="shared" ca="1" si="17"/>
        <v>86.159480364455561</v>
      </c>
      <c r="AE75" s="7">
        <f t="shared" ca="1" si="18"/>
        <v>82.942499999999995</v>
      </c>
    </row>
    <row r="76" spans="5:31" x14ac:dyDescent="0.35">
      <c r="E76" s="23">
        <f t="shared" ca="1" si="19"/>
        <v>44795.083333333168</v>
      </c>
      <c r="F76" s="19">
        <f t="shared" ca="1" si="19"/>
        <v>44795.083333333168</v>
      </c>
      <c r="G76" s="20">
        <f t="shared" si="20"/>
        <v>2</v>
      </c>
      <c r="H76" t="str">
        <f t="shared" ca="1" si="12"/>
        <v>KIAH FDH2208222_00Z-GEFS</v>
      </c>
      <c r="I76">
        <v>67</v>
      </c>
      <c r="J76" s="4">
        <f ca="1">32+ 1.8*RTD("ice.xl",,$H76,_xll.ICEFldID(J$8))</f>
        <v>81.085999999999999</v>
      </c>
      <c r="K76" s="5" t="s">
        <v>42</v>
      </c>
      <c r="L76" s="4">
        <f ca="1">RTD("ice.xl",,$H76,_xll.ICEFldID(L$8))</f>
        <v>78.900000000000006</v>
      </c>
      <c r="M76" s="6" t="e">
        <f ca="1">RTD("ice.xl",,$H76,_xll.ICEFldID(M$8))/25.4</f>
        <v>#VALUE!</v>
      </c>
      <c r="N76" s="4">
        <f ca="1">RTD("ice.xl",,$H76,_xll.ICEFldID(N$8))/25.4</f>
        <v>0</v>
      </c>
      <c r="O76" s="5">
        <f ca="1">RTD("ice.xl",,$H76,_xll.ICEFldID(O$8))</f>
        <v>78</v>
      </c>
      <c r="P76" s="5">
        <f ca="1">RTD("ice.xl",,$H76,_xll.ICEFldID(P$8))</f>
        <v>168</v>
      </c>
      <c r="Q76" s="5">
        <f ca="1">RTD("ice.xl",,$H76,_xll.ICEFldID(Q$8))</f>
        <v>3.1</v>
      </c>
      <c r="T76" s="4"/>
      <c r="U76" s="4"/>
      <c r="V76" s="4"/>
      <c r="W76" s="4"/>
      <c r="X76" s="4"/>
      <c r="Z76" s="4">
        <f t="shared" ca="1" si="13"/>
        <v>84.83375602747094</v>
      </c>
      <c r="AA76" s="4">
        <f t="shared" ca="1" si="14"/>
        <v>86.415084285583703</v>
      </c>
      <c r="AB76" s="7">
        <f t="shared" ca="1" si="15"/>
        <v>86.415084285583703</v>
      </c>
      <c r="AC76" s="7" t="e">
        <f t="shared" ca="1" si="16"/>
        <v>#NUM!</v>
      </c>
      <c r="AD76" s="7">
        <f t="shared" ca="1" si="17"/>
        <v>85.693576285583703</v>
      </c>
      <c r="AE76" s="7">
        <f t="shared" ca="1" si="18"/>
        <v>82.602900000000005</v>
      </c>
    </row>
    <row r="77" spans="5:31" x14ac:dyDescent="0.35">
      <c r="E77" s="23">
        <f t="shared" ca="1" si="19"/>
        <v>44795.124999999833</v>
      </c>
      <c r="F77" s="19">
        <f t="shared" ca="1" si="19"/>
        <v>44795.124999999833</v>
      </c>
      <c r="G77" s="20">
        <f t="shared" si="20"/>
        <v>3</v>
      </c>
      <c r="H77" t="str">
        <f t="shared" ca="1" si="12"/>
        <v>KIAH FDH2208223_00Z-GEFS</v>
      </c>
      <c r="I77">
        <v>68</v>
      </c>
      <c r="J77" s="4">
        <f ca="1">32+ 1.8*RTD("ice.xl",,$H77,_xll.ICEFldID(J$8))</f>
        <v>80.725999999999999</v>
      </c>
      <c r="K77" s="5" t="s">
        <v>42</v>
      </c>
      <c r="L77" s="4">
        <f ca="1">RTD("ice.xl",,$H77,_xll.ICEFldID(L$8))</f>
        <v>80.099999999999994</v>
      </c>
      <c r="M77" s="6" t="e">
        <f ca="1">RTD("ice.xl",,$H77,_xll.ICEFldID(M$8))/25.4</f>
        <v>#VALUE!</v>
      </c>
      <c r="N77" s="4">
        <f ca="1">RTD("ice.xl",,$H77,_xll.ICEFldID(N$8))/25.4</f>
        <v>0</v>
      </c>
      <c r="O77" s="5">
        <f ca="1">RTD("ice.xl",,$H77,_xll.ICEFldID(O$8))</f>
        <v>77</v>
      </c>
      <c r="P77" s="5">
        <f ca="1">RTD("ice.xl",,$H77,_xll.ICEFldID(P$8))</f>
        <v>168.8</v>
      </c>
      <c r="Q77" s="5">
        <f ca="1">RTD("ice.xl",,$H77,_xll.ICEFldID(Q$8))</f>
        <v>2.91</v>
      </c>
      <c r="T77" s="4"/>
      <c r="U77" s="4"/>
      <c r="V77" s="4"/>
      <c r="W77" s="4"/>
      <c r="X77" s="4"/>
      <c r="Z77" s="4">
        <f t="shared" ca="1" si="13"/>
        <v>84.440534006816392</v>
      </c>
      <c r="AA77" s="4">
        <f t="shared" ca="1" si="14"/>
        <v>85.833298573395126</v>
      </c>
      <c r="AB77" s="7">
        <f t="shared" ca="1" si="15"/>
        <v>85.833298573395126</v>
      </c>
      <c r="AC77" s="7" t="e">
        <f t="shared" ca="1" si="16"/>
        <v>#NUM!</v>
      </c>
      <c r="AD77" s="7">
        <f t="shared" ca="1" si="17"/>
        <v>85.218446573395127</v>
      </c>
      <c r="AE77" s="7">
        <f t="shared" ca="1" si="18"/>
        <v>82.263300000000001</v>
      </c>
    </row>
    <row r="78" spans="5:31" x14ac:dyDescent="0.35">
      <c r="E78" s="23">
        <f t="shared" ca="1" si="19"/>
        <v>44795.166666666497</v>
      </c>
      <c r="F78" s="19">
        <f t="shared" ca="1" si="19"/>
        <v>44795.166666666497</v>
      </c>
      <c r="G78" s="20">
        <f t="shared" si="20"/>
        <v>4</v>
      </c>
      <c r="H78" t="str">
        <f t="shared" ca="1" si="12"/>
        <v>KIAH FDH2208224_00Z-GEFS</v>
      </c>
      <c r="I78">
        <v>69</v>
      </c>
      <c r="J78" s="4">
        <f ca="1">32+ 1.8*RTD("ice.xl",,$H78,_xll.ICEFldID(J$8))</f>
        <v>80.366</v>
      </c>
      <c r="K78" s="5">
        <f ca="1">32+ 1.8*RTD("ice.xl",,$H78,_xll.ICEFldID(K$8))</f>
        <v>80.366</v>
      </c>
      <c r="L78" s="4">
        <f ca="1">RTD("ice.xl",,$H78,_xll.ICEFldID(L$8))</f>
        <v>81.3</v>
      </c>
      <c r="M78" s="6" t="e">
        <f ca="1">RTD("ice.xl",,$H78,_xll.ICEFldID(M$8))/25.4</f>
        <v>#VALUE!</v>
      </c>
      <c r="N78" s="4">
        <f ca="1">RTD("ice.xl",,$H78,_xll.ICEFldID(N$8))/25.4</f>
        <v>0</v>
      </c>
      <c r="O78" s="5">
        <f ca="1">RTD("ice.xl",,$H78,_xll.ICEFldID(O$8))</f>
        <v>76</v>
      </c>
      <c r="P78" s="5">
        <f ca="1">RTD("ice.xl",,$H78,_xll.ICEFldID(P$8))</f>
        <v>169.6</v>
      </c>
      <c r="Q78" s="5">
        <f ca="1">RTD("ice.xl",,$H78,_xll.ICEFldID(Q$8))</f>
        <v>2.73</v>
      </c>
      <c r="R78" s="4">
        <f ca="1">IF(OR($P78&gt;=337.5,$P78&lt;=22.5),$Q78,-999)</f>
        <v>-999</v>
      </c>
      <c r="S78" s="4">
        <f ca="1">IF(AND($P78&gt;22.5,$P78&lt;=67.5),$Q78,-999)</f>
        <v>-999</v>
      </c>
      <c r="T78" s="4">
        <f ca="1">IF(AND($P78&gt;67.5,$P78&lt;=112),$Q78,-999)</f>
        <v>-999</v>
      </c>
      <c r="U78" s="4">
        <f ca="1">IF(AND($P78&gt;112.5,$P78&lt;157.5),$Q78,-999)</f>
        <v>-999</v>
      </c>
      <c r="V78" s="4">
        <f ca="1">IF(AND($P78&gt;=157.5,$P78&lt;=202.5),$Q78,-999)</f>
        <v>2.73</v>
      </c>
      <c r="W78" s="4">
        <f ca="1">IF(AND($P78&gt;202.5,$P78&lt;=247.5),$Q78,-999)</f>
        <v>-999</v>
      </c>
      <c r="X78" s="4">
        <f ca="1">IF(AND($P78&gt;247.5,$P78&lt;=292.5),$Q78,-999)</f>
        <v>-999</v>
      </c>
      <c r="Y78" s="4">
        <f ca="1">IF(AND($P78&gt;292.5,$P78&lt;337.5),$Q78,-999)</f>
        <v>-999</v>
      </c>
      <c r="Z78" s="4">
        <f t="shared" ca="1" si="13"/>
        <v>84.051014613938435</v>
      </c>
      <c r="AA78" s="4">
        <f t="shared" ca="1" si="14"/>
        <v>85.224207497019577</v>
      </c>
      <c r="AB78" s="7">
        <f t="shared" ca="1" si="15"/>
        <v>85.224207497019577</v>
      </c>
      <c r="AC78" s="7" t="e">
        <f t="shared" ca="1" si="16"/>
        <v>#NUM!</v>
      </c>
      <c r="AD78" s="7">
        <f t="shared" ca="1" si="17"/>
        <v>84.733291497019579</v>
      </c>
      <c r="AE78" s="7">
        <f t="shared" ca="1" si="18"/>
        <v>81.923699999999997</v>
      </c>
    </row>
    <row r="79" spans="5:31" x14ac:dyDescent="0.35">
      <c r="E79" s="23">
        <f t="shared" ca="1" si="19"/>
        <v>44795.208333333161</v>
      </c>
      <c r="F79" s="19">
        <f t="shared" ca="1" si="19"/>
        <v>44795.208333333161</v>
      </c>
      <c r="G79" s="20">
        <f t="shared" si="20"/>
        <v>5</v>
      </c>
      <c r="H79" t="str">
        <f t="shared" ca="1" si="12"/>
        <v>KIAH FDH2208225_00Z-GEFS</v>
      </c>
      <c r="I79">
        <v>70</v>
      </c>
      <c r="J79" s="4">
        <f ca="1">32+ 1.8*RTD("ice.xl",,$H79,_xll.ICEFldID(J$8))</f>
        <v>80.150000000000006</v>
      </c>
      <c r="K79" s="5" t="s">
        <v>42</v>
      </c>
      <c r="L79" s="4">
        <f ca="1">RTD("ice.xl",,$H79,_xll.ICEFldID(L$8))</f>
        <v>81.8</v>
      </c>
      <c r="M79" s="6" t="e">
        <f ca="1">RTD("ice.xl",,$H79,_xll.ICEFldID(M$8))/25.4</f>
        <v>#VALUE!</v>
      </c>
      <c r="N79" s="4">
        <f ca="1">RTD("ice.xl",,$H79,_xll.ICEFldID(N$8))/25.4</f>
        <v>0</v>
      </c>
      <c r="O79" s="5">
        <f ca="1">RTD("ice.xl",,$H79,_xll.ICEFldID(O$8))</f>
        <v>76</v>
      </c>
      <c r="P79" s="5">
        <f ca="1">RTD("ice.xl",,$H79,_xll.ICEFldID(P$8))</f>
        <v>169.2</v>
      </c>
      <c r="Q79" s="5">
        <f ca="1">RTD("ice.xl",,$H79,_xll.ICEFldID(Q$8))</f>
        <v>2.5299999999999998</v>
      </c>
      <c r="T79" s="4"/>
      <c r="U79" s="4"/>
      <c r="V79" s="4"/>
      <c r="W79" s="4"/>
      <c r="X79" s="4"/>
      <c r="Z79" s="4">
        <f t="shared" ca="1" si="13"/>
        <v>83.829446105171641</v>
      </c>
      <c r="AA79" s="4">
        <f t="shared" ca="1" si="14"/>
        <v>84.813200398343881</v>
      </c>
      <c r="AB79" s="7">
        <f t="shared" ca="1" si="15"/>
        <v>84.813200398343881</v>
      </c>
      <c r="AC79" s="7" t="e">
        <f t="shared" ca="1" si="16"/>
        <v>#NUM!</v>
      </c>
      <c r="AD79" s="7">
        <f t="shared" ca="1" si="17"/>
        <v>84.374800398343879</v>
      </c>
      <c r="AE79" s="7">
        <f t="shared" ca="1" si="18"/>
        <v>81.709600000000009</v>
      </c>
    </row>
    <row r="80" spans="5:31" x14ac:dyDescent="0.35">
      <c r="E80" s="23">
        <f t="shared" ca="1" si="19"/>
        <v>44795.249999999825</v>
      </c>
      <c r="F80" s="19">
        <f t="shared" ca="1" si="19"/>
        <v>44795.249999999825</v>
      </c>
      <c r="G80" s="20">
        <f t="shared" si="20"/>
        <v>6</v>
      </c>
      <c r="H80" t="str">
        <f t="shared" ca="1" si="12"/>
        <v>KIAH FDH2208226_00Z-GEFS</v>
      </c>
      <c r="I80">
        <v>71</v>
      </c>
      <c r="J80" s="4">
        <f ca="1">32+ 1.8*RTD("ice.xl",,$H80,_xll.ICEFldID(J$8))</f>
        <v>79.933999999999997</v>
      </c>
      <c r="K80" s="5" t="s">
        <v>42</v>
      </c>
      <c r="L80" s="4">
        <f ca="1">RTD("ice.xl",,$H80,_xll.ICEFldID(L$8))</f>
        <v>82.4</v>
      </c>
      <c r="M80" s="6" t="e">
        <f ca="1">RTD("ice.xl",,$H80,_xll.ICEFldID(M$8))/25.4</f>
        <v>#VALUE!</v>
      </c>
      <c r="N80" s="4">
        <f ca="1">RTD("ice.xl",,$H80,_xll.ICEFldID(N$8))/25.4</f>
        <v>0</v>
      </c>
      <c r="O80" s="5">
        <f ca="1">RTD("ice.xl",,$H80,_xll.ICEFldID(O$8))</f>
        <v>77</v>
      </c>
      <c r="P80" s="5">
        <f ca="1">RTD("ice.xl",,$H80,_xll.ICEFldID(P$8))</f>
        <v>168.5</v>
      </c>
      <c r="Q80" s="5">
        <f ca="1">RTD("ice.xl",,$H80,_xll.ICEFldID(Q$8))</f>
        <v>2.35</v>
      </c>
      <c r="T80" s="4"/>
      <c r="U80" s="4"/>
      <c r="V80" s="4"/>
      <c r="W80" s="4"/>
      <c r="X80" s="4"/>
      <c r="Z80" s="4">
        <f t="shared" ca="1" si="13"/>
        <v>83.609570839369198</v>
      </c>
      <c r="AA80" s="4">
        <f t="shared" ca="1" si="14"/>
        <v>84.410572979112885</v>
      </c>
      <c r="AB80" s="7">
        <f t="shared" ca="1" si="15"/>
        <v>84.410572979112885</v>
      </c>
      <c r="AC80" s="7" t="e">
        <f t="shared" ca="1" si="16"/>
        <v>#NUM!</v>
      </c>
      <c r="AD80" s="7">
        <f t="shared" ca="1" si="17"/>
        <v>84.043140979112891</v>
      </c>
      <c r="AE80" s="7">
        <f t="shared" ca="1" si="18"/>
        <v>81.500199999999992</v>
      </c>
    </row>
    <row r="81" spans="5:31" x14ac:dyDescent="0.35">
      <c r="E81" s="23">
        <f t="shared" ca="1" si="19"/>
        <v>44795.29166666649</v>
      </c>
      <c r="F81" s="19">
        <f t="shared" ca="1" si="19"/>
        <v>44795.29166666649</v>
      </c>
      <c r="G81" s="20">
        <f t="shared" si="20"/>
        <v>7</v>
      </c>
      <c r="H81" t="str">
        <f t="shared" ca="1" si="12"/>
        <v>KIAH FDH2208227_00Z-GEFS</v>
      </c>
      <c r="I81">
        <v>72</v>
      </c>
      <c r="J81" s="4">
        <f ca="1">32+ 1.8*RTD("ice.xl",,$H81,_xll.ICEFldID(J$8))</f>
        <v>79.718000000000004</v>
      </c>
      <c r="K81" s="5">
        <f ca="1">32+ 1.8*RTD("ice.xl",,$H81,_xll.ICEFldID(K$8))</f>
        <v>79.718000000000004</v>
      </c>
      <c r="L81" s="4">
        <f ca="1">RTD("ice.xl",,$H81,_xll.ICEFldID(L$8))</f>
        <v>83</v>
      </c>
      <c r="M81" s="6" t="e">
        <f ca="1">RTD("ice.xl",,$H81,_xll.ICEFldID(M$8))/25.4</f>
        <v>#VALUE!</v>
      </c>
      <c r="N81" s="4">
        <f ca="1">RTD("ice.xl",,$H81,_xll.ICEFldID(N$8))/25.4</f>
        <v>0</v>
      </c>
      <c r="O81" s="5">
        <f ca="1">RTD("ice.xl",,$H81,_xll.ICEFldID(O$8))</f>
        <v>78</v>
      </c>
      <c r="P81" s="5">
        <f ca="1">RTD("ice.xl",,$H81,_xll.ICEFldID(P$8))</f>
        <v>167.9</v>
      </c>
      <c r="Q81" s="5">
        <f ca="1">RTD("ice.xl",,$H81,_xll.ICEFldID(Q$8))</f>
        <v>2.21</v>
      </c>
      <c r="R81" s="4">
        <f ca="1">IF(OR($P81&gt;=337.5,$P81&lt;=22.5),$Q81,-999)</f>
        <v>-999</v>
      </c>
      <c r="S81" s="4">
        <f ca="1">IF(AND($P81&gt;22.5,$P81&lt;=67.5),$Q81,-999)</f>
        <v>-999</v>
      </c>
      <c r="T81" s="4">
        <f ca="1">IF(AND($P81&gt;67.5,$P81&lt;=112),$Q81,-999)</f>
        <v>-999</v>
      </c>
      <c r="U81" s="4">
        <f ca="1">IF(AND($P81&gt;112.5,$P81&lt;157.5),$Q81,-999)</f>
        <v>-999</v>
      </c>
      <c r="V81" s="4">
        <f ca="1">IF(AND($P81&gt;=157.5,$P81&lt;=202.5),$Q81,-999)</f>
        <v>2.21</v>
      </c>
      <c r="W81" s="4">
        <f ca="1">IF(AND($P81&gt;202.5,$P81&lt;=247.5),$Q81,-999)</f>
        <v>-999</v>
      </c>
      <c r="X81" s="4">
        <f ca="1">IF(AND($P81&gt;247.5,$P81&lt;=292.5),$Q81,-999)</f>
        <v>-999</v>
      </c>
      <c r="Y81" s="4">
        <f ca="1">IF(AND($P81&gt;292.5,$P81&lt;337.5),$Q81,-999)</f>
        <v>-999</v>
      </c>
      <c r="Z81" s="4">
        <f t="shared" ca="1" si="13"/>
        <v>83.388190294537907</v>
      </c>
      <c r="AA81" s="4">
        <f t="shared" ca="1" si="14"/>
        <v>84.000453702863709</v>
      </c>
      <c r="AB81" s="7">
        <f t="shared" ca="1" si="15"/>
        <v>84.000453702863709</v>
      </c>
      <c r="AC81" s="7" t="e">
        <f t="shared" ca="1" si="16"/>
        <v>#NUM!</v>
      </c>
      <c r="AD81" s="7">
        <f t="shared" ca="1" si="17"/>
        <v>83.709173702863708</v>
      </c>
      <c r="AE81" s="7">
        <f t="shared" ca="1" si="18"/>
        <v>81.290800000000004</v>
      </c>
    </row>
    <row r="82" spans="5:31" x14ac:dyDescent="0.35">
      <c r="E82" s="23">
        <f t="shared" ca="1" si="19"/>
        <v>44795.333333333154</v>
      </c>
      <c r="F82" s="19">
        <f t="shared" ca="1" si="19"/>
        <v>44795.333333333154</v>
      </c>
      <c r="G82" s="20">
        <f t="shared" si="20"/>
        <v>8</v>
      </c>
      <c r="H82" t="str">
        <f t="shared" ca="1" si="12"/>
        <v>KIAH FDH2208228_00Z-GEFS</v>
      </c>
      <c r="I82">
        <v>73</v>
      </c>
      <c r="J82" s="4">
        <f ca="1">32+ 1.8*RTD("ice.xl",,$H82,_xll.ICEFldID(J$8))</f>
        <v>81.445999999999998</v>
      </c>
      <c r="K82" s="5" t="s">
        <v>42</v>
      </c>
      <c r="L82" s="4">
        <f ca="1">RTD("ice.xl",,$H82,_xll.ICEFldID(L$8))</f>
        <v>78.599999999999994</v>
      </c>
      <c r="M82" s="6" t="e">
        <f ca="1">RTD("ice.xl",,$H82,_xll.ICEFldID(M$8))/25.4</f>
        <v>#VALUE!</v>
      </c>
      <c r="N82" s="4">
        <f ca="1">RTD("ice.xl",,$H82,_xll.ICEFldID(N$8))/25.4</f>
        <v>0</v>
      </c>
      <c r="O82" s="5">
        <f ca="1">RTD("ice.xl",,$H82,_xll.ICEFldID(O$8))</f>
        <v>79</v>
      </c>
      <c r="P82" s="5">
        <f ca="1">RTD("ice.xl",,$H82,_xll.ICEFldID(P$8))</f>
        <v>170.6</v>
      </c>
      <c r="Q82" s="5">
        <f ca="1">RTD("ice.xl",,$H82,_xll.ICEFldID(Q$8))</f>
        <v>2.52</v>
      </c>
      <c r="T82" s="4"/>
      <c r="U82" s="4"/>
      <c r="V82" s="4"/>
      <c r="W82" s="4"/>
      <c r="X82" s="4"/>
      <c r="Z82" s="4">
        <f t="shared" ca="1" si="13"/>
        <v>85.278342410726708</v>
      </c>
      <c r="AA82" s="4">
        <f t="shared" ca="1" si="14"/>
        <v>87.162925333797304</v>
      </c>
      <c r="AB82" s="7">
        <f t="shared" ca="1" si="15"/>
        <v>87.162925333797304</v>
      </c>
      <c r="AC82" s="7" t="e">
        <f t="shared" ca="1" si="16"/>
        <v>#NUM!</v>
      </c>
      <c r="AD82" s="7">
        <f t="shared" ca="1" si="17"/>
        <v>86.452013333797296</v>
      </c>
      <c r="AE82" s="7">
        <f t="shared" ca="1" si="18"/>
        <v>82.984799999999993</v>
      </c>
    </row>
    <row r="83" spans="5:31" x14ac:dyDescent="0.35">
      <c r="E83" s="23">
        <f t="shared" ca="1" si="19"/>
        <v>44795.374999999818</v>
      </c>
      <c r="F83" s="19">
        <f t="shared" ca="1" si="19"/>
        <v>44795.374999999818</v>
      </c>
      <c r="G83" s="20">
        <f t="shared" si="20"/>
        <v>9</v>
      </c>
      <c r="H83" t="str">
        <f t="shared" ca="1" si="12"/>
        <v>KIAH FDH2208229_00Z-GEFS</v>
      </c>
      <c r="I83">
        <v>74</v>
      </c>
      <c r="J83" s="4">
        <f ca="1">32+ 1.8*RTD("ice.xl",,$H83,_xll.ICEFldID(J$8))</f>
        <v>83.192000000000007</v>
      </c>
      <c r="K83" s="5" t="s">
        <v>42</v>
      </c>
      <c r="L83" s="4">
        <f ca="1">RTD("ice.xl",,$H83,_xll.ICEFldID(L$8))</f>
        <v>74.400000000000006</v>
      </c>
      <c r="M83" s="6" t="e">
        <f ca="1">RTD("ice.xl",,$H83,_xll.ICEFldID(M$8))/25.4</f>
        <v>#VALUE!</v>
      </c>
      <c r="N83" s="4">
        <f ca="1">RTD("ice.xl",,$H83,_xll.ICEFldID(N$8))/25.4</f>
        <v>0</v>
      </c>
      <c r="O83" s="5">
        <f ca="1">RTD("ice.xl",,$H83,_xll.ICEFldID(O$8))</f>
        <v>81</v>
      </c>
      <c r="P83" s="5">
        <f ca="1">RTD("ice.xl",,$H83,_xll.ICEFldID(P$8))</f>
        <v>172.8</v>
      </c>
      <c r="Q83" s="5">
        <f ca="1">RTD("ice.xl",,$H83,_xll.ICEFldID(Q$8))</f>
        <v>2.88</v>
      </c>
      <c r="T83" s="4"/>
      <c r="U83" s="4"/>
      <c r="V83" s="4"/>
      <c r="W83" s="4"/>
      <c r="X83" s="4"/>
      <c r="Z83" s="4">
        <f t="shared" ca="1" si="13"/>
        <v>87.224214327364663</v>
      </c>
      <c r="AA83" s="4">
        <f t="shared" ca="1" si="14"/>
        <v>90.054790392206641</v>
      </c>
      <c r="AB83" s="7">
        <f t="shared" ca="1" si="15"/>
        <v>90.054790392206641</v>
      </c>
      <c r="AC83" s="7" t="e">
        <f t="shared" ca="1" si="16"/>
        <v>#NUM!</v>
      </c>
      <c r="AD83" s="7">
        <f t="shared" ca="1" si="17"/>
        <v>89.247494392206647</v>
      </c>
      <c r="AE83" s="7">
        <f t="shared" ca="1" si="18"/>
        <v>84.707999999999998</v>
      </c>
    </row>
    <row r="84" spans="5:31" x14ac:dyDescent="0.35">
      <c r="E84" s="23">
        <f t="shared" ca="1" si="19"/>
        <v>44795.416666666482</v>
      </c>
      <c r="F84" s="19">
        <f t="shared" ca="1" si="19"/>
        <v>44795.416666666482</v>
      </c>
      <c r="G84" s="20">
        <f t="shared" si="20"/>
        <v>10</v>
      </c>
      <c r="H84" t="str">
        <f t="shared" ca="1" si="12"/>
        <v>KIAH FDH22082210_00Z-GEFS</v>
      </c>
      <c r="I84">
        <v>75</v>
      </c>
      <c r="J84" s="4" t="e">
        <f ca="1">32+ 1.8*RTD("ice.xl",,$H84,_xll.ICEFldID(J$8))</f>
        <v>#VALUE!</v>
      </c>
      <c r="K84" s="5" t="e">
        <f ca="1">32+ 1.8*RTD("ice.xl",,$H84,_xll.ICEFldID(K$8))</f>
        <v>#VALUE!</v>
      </c>
      <c r="L84" s="4" t="str">
        <f ca="1">RTD("ice.xl",,$H84,_xll.ICEFldID(L$8))</f>
        <v/>
      </c>
      <c r="M84" s="6" t="e">
        <f ca="1">RTD("ice.xl",,$H84,_xll.ICEFldID(M$8))/25.4</f>
        <v>#VALUE!</v>
      </c>
      <c r="N84" s="4" t="e">
        <f ca="1">RTD("ice.xl",,$H84,_xll.ICEFldID(N$8))/25.4</f>
        <v>#VALUE!</v>
      </c>
      <c r="O84" s="5" t="str">
        <f ca="1">RTD("ice.xl",,$H84,_xll.ICEFldID(O$8))</f>
        <v/>
      </c>
      <c r="P84" s="5" t="str">
        <f ca="1">RTD("ice.xl",,$H84,_xll.ICEFldID(P$8))</f>
        <v/>
      </c>
      <c r="Q84" s="5" t="str">
        <f ca="1">RTD("ice.xl",,$H84,_xll.ICEFldID(Q$8))</f>
        <v/>
      </c>
      <c r="R84" s="4" t="str">
        <f ca="1">IF(OR($P84&gt;=337.5,$P84&lt;=22.5),$Q84,-999)</f>
        <v/>
      </c>
      <c r="S84" s="4">
        <f ca="1">IF(AND($P84&gt;22.5,$P84&lt;=67.5),$Q84,-999)</f>
        <v>-999</v>
      </c>
      <c r="T84" s="4">
        <f ca="1">IF(AND($P84&gt;67.5,$P84&lt;=112),$Q84,-999)</f>
        <v>-999</v>
      </c>
      <c r="U84" s="4">
        <f ca="1">IF(AND($P84&gt;112.5,$P84&lt;157.5),$Q84,-999)</f>
        <v>-999</v>
      </c>
      <c r="V84" s="4">
        <f ca="1">IF(AND($P84&gt;=157.5,$P84&lt;=202.5),$Q84,-999)</f>
        <v>-999</v>
      </c>
      <c r="W84" s="4">
        <f ca="1">IF(AND($P84&gt;202.5,$P84&lt;=247.5),$Q84,-999)</f>
        <v>-999</v>
      </c>
      <c r="X84" s="4">
        <f ca="1">IF(AND($P84&gt;247.5,$P84&lt;=292.5),$Q84,-999)</f>
        <v>-999</v>
      </c>
      <c r="Y84" s="4">
        <f ca="1">IF(AND($P84&gt;292.5,$P84&lt;337.5),$Q84,-999)</f>
        <v>-999</v>
      </c>
      <c r="Z84" s="4" t="e">
        <f t="shared" ca="1" si="13"/>
        <v>#VALUE!</v>
      </c>
      <c r="AA84" s="4" t="e">
        <f t="shared" ca="1" si="14"/>
        <v>#VALUE!</v>
      </c>
      <c r="AB84" s="7" t="e">
        <f t="shared" ca="1" si="15"/>
        <v>#VALUE!</v>
      </c>
      <c r="AC84" s="7" t="e">
        <f t="shared" ca="1" si="16"/>
        <v>#VALUE!</v>
      </c>
      <c r="AD84" s="7" t="e">
        <f t="shared" ca="1" si="17"/>
        <v>#VALUE!</v>
      </c>
      <c r="AE84" s="7" t="e">
        <f t="shared" ca="1" si="18"/>
        <v>#VALUE!</v>
      </c>
    </row>
    <row r="85" spans="5:31" x14ac:dyDescent="0.35">
      <c r="E85" s="23">
        <f t="shared" ca="1" si="19"/>
        <v>44795.458333333147</v>
      </c>
      <c r="F85" s="19">
        <f t="shared" ca="1" si="19"/>
        <v>44795.458333333147</v>
      </c>
      <c r="G85" s="20">
        <f t="shared" si="20"/>
        <v>11</v>
      </c>
      <c r="H85" t="str">
        <f t="shared" ca="1" si="12"/>
        <v>KIAH FDH22082211_00Z-GEFS</v>
      </c>
      <c r="I85">
        <v>76</v>
      </c>
      <c r="J85" s="4" t="e">
        <f ca="1">32+ 1.8*RTD("ice.xl",,$H85,_xll.ICEFldID(J$8))</f>
        <v>#VALUE!</v>
      </c>
      <c r="K85" s="5" t="e">
        <f ca="1">32+ 1.8*RTD("ice.xl",,$H85,_xll.ICEFldID(K$8))</f>
        <v>#VALUE!</v>
      </c>
      <c r="L85" s="4" t="str">
        <f ca="1">RTD("ice.xl",,$H85,_xll.ICEFldID(L$8))</f>
        <v/>
      </c>
      <c r="M85" s="6" t="e">
        <f ca="1">RTD("ice.xl",,$H85,_xll.ICEFldID(M$8))/25.4</f>
        <v>#VALUE!</v>
      </c>
      <c r="N85" s="4" t="e">
        <f ca="1">RTD("ice.xl",,$H85,_xll.ICEFldID(N$8))/25.4</f>
        <v>#VALUE!</v>
      </c>
      <c r="O85" s="5" t="str">
        <f ca="1">RTD("ice.xl",,$H85,_xll.ICEFldID(O$8))</f>
        <v/>
      </c>
      <c r="P85" s="5" t="str">
        <f ca="1">RTD("ice.xl",,$H85,_xll.ICEFldID(P$8))</f>
        <v/>
      </c>
      <c r="Q85" s="5" t="str">
        <f ca="1">RTD("ice.xl",,$H85,_xll.ICEFldID(Q$8))</f>
        <v/>
      </c>
      <c r="T85" s="4"/>
      <c r="U85" s="4"/>
      <c r="V85" s="4"/>
      <c r="W85" s="4"/>
      <c r="X85" s="4"/>
      <c r="Z85" s="4" t="e">
        <f t="shared" ca="1" si="13"/>
        <v>#VALUE!</v>
      </c>
      <c r="AA85" s="4" t="e">
        <f t="shared" ca="1" si="14"/>
        <v>#VALUE!</v>
      </c>
      <c r="AB85" s="7" t="e">
        <f t="shared" ca="1" si="15"/>
        <v>#VALUE!</v>
      </c>
      <c r="AC85" s="7" t="e">
        <f t="shared" ca="1" si="16"/>
        <v>#VALUE!</v>
      </c>
      <c r="AD85" s="7" t="e">
        <f t="shared" ca="1" si="17"/>
        <v>#VALUE!</v>
      </c>
      <c r="AE85" s="7" t="e">
        <f t="shared" ca="1" si="18"/>
        <v>#VALUE!</v>
      </c>
    </row>
    <row r="86" spans="5:31" x14ac:dyDescent="0.35">
      <c r="E86" s="23">
        <f t="shared" ca="1" si="19"/>
        <v>44795.499999999811</v>
      </c>
      <c r="F86" s="19">
        <f t="shared" ca="1" si="19"/>
        <v>44795.499999999811</v>
      </c>
      <c r="G86" s="20">
        <f t="shared" si="20"/>
        <v>12</v>
      </c>
      <c r="H86" t="str">
        <f t="shared" ca="1" si="12"/>
        <v>KIAH FDH22082212_00Z-GEFS</v>
      </c>
      <c r="I86">
        <v>77</v>
      </c>
      <c r="J86" s="4" t="e">
        <f ca="1">32+ 1.8*RTD("ice.xl",,$H86,_xll.ICEFldID(J$8))</f>
        <v>#VALUE!</v>
      </c>
      <c r="K86" s="5" t="e">
        <f ca="1">32+ 1.8*RTD("ice.xl",,$H86,_xll.ICEFldID(K$8))</f>
        <v>#VALUE!</v>
      </c>
      <c r="L86" s="4" t="str">
        <f ca="1">RTD("ice.xl",,$H86,_xll.ICEFldID(L$8))</f>
        <v/>
      </c>
      <c r="M86" s="6" t="e">
        <f ca="1">RTD("ice.xl",,$H86,_xll.ICEFldID(M$8))/25.4</f>
        <v>#VALUE!</v>
      </c>
      <c r="N86" s="4" t="e">
        <f ca="1">RTD("ice.xl",,$H86,_xll.ICEFldID(N$8))/25.4</f>
        <v>#VALUE!</v>
      </c>
      <c r="O86" s="5" t="str">
        <f ca="1">RTD("ice.xl",,$H86,_xll.ICEFldID(O$8))</f>
        <v/>
      </c>
      <c r="P86" s="5" t="str">
        <f ca="1">RTD("ice.xl",,$H86,_xll.ICEFldID(P$8))</f>
        <v/>
      </c>
      <c r="Q86" s="5" t="str">
        <f ca="1">RTD("ice.xl",,$H86,_xll.ICEFldID(Q$8))</f>
        <v/>
      </c>
      <c r="T86" s="4"/>
      <c r="U86" s="4"/>
      <c r="V86" s="4"/>
      <c r="W86" s="4"/>
      <c r="X86" s="4"/>
      <c r="Z86" s="4" t="e">
        <f t="shared" ca="1" si="13"/>
        <v>#VALUE!</v>
      </c>
      <c r="AA86" s="4" t="e">
        <f t="shared" ca="1" si="14"/>
        <v>#VALUE!</v>
      </c>
      <c r="AB86" s="7" t="e">
        <f t="shared" ca="1" si="15"/>
        <v>#VALUE!</v>
      </c>
      <c r="AC86" s="7" t="e">
        <f t="shared" ca="1" si="16"/>
        <v>#VALUE!</v>
      </c>
      <c r="AD86" s="7" t="e">
        <f t="shared" ca="1" si="17"/>
        <v>#VALUE!</v>
      </c>
      <c r="AE86" s="7" t="e">
        <f t="shared" ca="1" si="18"/>
        <v>#VALUE!</v>
      </c>
    </row>
    <row r="87" spans="5:31" x14ac:dyDescent="0.35">
      <c r="E87" s="23">
        <f t="shared" ca="1" si="19"/>
        <v>44795.541666666475</v>
      </c>
      <c r="F87" s="19">
        <f t="shared" ca="1" si="19"/>
        <v>44795.541666666475</v>
      </c>
      <c r="G87" s="20">
        <f t="shared" si="20"/>
        <v>13</v>
      </c>
      <c r="H87" t="str">
        <f t="shared" ca="1" si="12"/>
        <v>KIAH FDH22082213_00Z-GEFS</v>
      </c>
      <c r="I87">
        <v>78</v>
      </c>
      <c r="J87" s="4" t="e">
        <f ca="1">32+ 1.8*RTD("ice.xl",,$H87,_xll.ICEFldID(J$8))</f>
        <v>#VALUE!</v>
      </c>
      <c r="K87" s="5" t="e">
        <f ca="1">32+ 1.8*RTD("ice.xl",,$H87,_xll.ICEFldID(K$8))</f>
        <v>#VALUE!</v>
      </c>
      <c r="L87" s="4" t="str">
        <f ca="1">RTD("ice.xl",,$H87,_xll.ICEFldID(L$8))</f>
        <v/>
      </c>
      <c r="M87" s="6" t="e">
        <f ca="1">RTD("ice.xl",,$H87,_xll.ICEFldID(M$8))/25.4</f>
        <v>#VALUE!</v>
      </c>
      <c r="N87" s="4" t="e">
        <f ca="1">RTD("ice.xl",,$H87,_xll.ICEFldID(N$8))/25.4</f>
        <v>#VALUE!</v>
      </c>
      <c r="O87" s="5" t="str">
        <f ca="1">RTD("ice.xl",,$H87,_xll.ICEFldID(O$8))</f>
        <v/>
      </c>
      <c r="P87" s="5" t="str">
        <f ca="1">RTD("ice.xl",,$H87,_xll.ICEFldID(P$8))</f>
        <v/>
      </c>
      <c r="Q87" s="5" t="str">
        <f ca="1">RTD("ice.xl",,$H87,_xll.ICEFldID(Q$8))</f>
        <v/>
      </c>
      <c r="R87" s="4" t="str">
        <f ca="1">IF(OR($P87&gt;=337.5,$P87&lt;=22.5),$Q87,-999)</f>
        <v/>
      </c>
      <c r="S87" s="4">
        <f ca="1">IF(AND($P87&gt;22.5,$P87&lt;=67.5),$Q87,-999)</f>
        <v>-999</v>
      </c>
      <c r="T87" s="4">
        <f ca="1">IF(AND($P87&gt;67.5,$P87&lt;=112),$Q87,-999)</f>
        <v>-999</v>
      </c>
      <c r="U87" s="4">
        <f ca="1">IF(AND($P87&gt;112.5,$P87&lt;157.5),$Q87,-999)</f>
        <v>-999</v>
      </c>
      <c r="V87" s="4">
        <f ca="1">IF(AND($P87&gt;=157.5,$P87&lt;=202.5),$Q87,-999)</f>
        <v>-999</v>
      </c>
      <c r="W87" s="4">
        <f ca="1">IF(AND($P87&gt;202.5,$P87&lt;=247.5),$Q87,-999)</f>
        <v>-999</v>
      </c>
      <c r="X87" s="4">
        <f ca="1">IF(AND($P87&gt;247.5,$P87&lt;=292.5),$Q87,-999)</f>
        <v>-999</v>
      </c>
      <c r="Y87" s="4">
        <f ca="1">IF(AND($P87&gt;292.5,$P87&lt;337.5),$Q87,-999)</f>
        <v>-999</v>
      </c>
      <c r="Z87" s="4" t="e">
        <f t="shared" ca="1" si="13"/>
        <v>#VALUE!</v>
      </c>
      <c r="AA87" s="4" t="e">
        <f t="shared" ca="1" si="14"/>
        <v>#VALUE!</v>
      </c>
      <c r="AB87" s="7" t="e">
        <f t="shared" ca="1" si="15"/>
        <v>#VALUE!</v>
      </c>
      <c r="AC87" s="7" t="e">
        <f t="shared" ca="1" si="16"/>
        <v>#VALUE!</v>
      </c>
      <c r="AD87" s="7" t="e">
        <f t="shared" ca="1" si="17"/>
        <v>#VALUE!</v>
      </c>
      <c r="AE87" s="7" t="e">
        <f t="shared" ca="1" si="18"/>
        <v>#VALUE!</v>
      </c>
    </row>
    <row r="88" spans="5:31" x14ac:dyDescent="0.35">
      <c r="E88" s="23">
        <f t="shared" ca="1" si="19"/>
        <v>44795.583333333139</v>
      </c>
      <c r="F88" s="19">
        <f t="shared" ca="1" si="19"/>
        <v>44795.583333333139</v>
      </c>
      <c r="G88" s="20">
        <f t="shared" si="20"/>
        <v>14</v>
      </c>
      <c r="H88" t="str">
        <f t="shared" ca="1" si="12"/>
        <v>KIAH FDH22082214_00Z-GEFS</v>
      </c>
      <c r="I88">
        <v>79</v>
      </c>
      <c r="J88" s="4" t="e">
        <f ca="1">32+ 1.8*RTD("ice.xl",,$H88,_xll.ICEFldID(J$8))</f>
        <v>#VALUE!</v>
      </c>
      <c r="K88" s="5" t="e">
        <f ca="1">32+ 1.8*RTD("ice.xl",,$H88,_xll.ICEFldID(K$8))</f>
        <v>#VALUE!</v>
      </c>
      <c r="L88" s="4" t="str">
        <f ca="1">RTD("ice.xl",,$H88,_xll.ICEFldID(L$8))</f>
        <v/>
      </c>
      <c r="M88" s="6" t="e">
        <f ca="1">RTD("ice.xl",,$H88,_xll.ICEFldID(M$8))/25.4</f>
        <v>#VALUE!</v>
      </c>
      <c r="N88" s="4" t="e">
        <f ca="1">RTD("ice.xl",,$H88,_xll.ICEFldID(N$8))/25.4</f>
        <v>#VALUE!</v>
      </c>
      <c r="O88" s="5" t="str">
        <f ca="1">RTD("ice.xl",,$H88,_xll.ICEFldID(O$8))</f>
        <v/>
      </c>
      <c r="P88" s="5" t="str">
        <f ca="1">RTD("ice.xl",,$H88,_xll.ICEFldID(P$8))</f>
        <v/>
      </c>
      <c r="Q88" s="5" t="str">
        <f ca="1">RTD("ice.xl",,$H88,_xll.ICEFldID(Q$8))</f>
        <v/>
      </c>
      <c r="T88" s="4"/>
      <c r="U88" s="4"/>
      <c r="V88" s="4"/>
      <c r="W88" s="4"/>
      <c r="X88" s="4"/>
      <c r="Z88" s="4" t="e">
        <f t="shared" ca="1" si="13"/>
        <v>#VALUE!</v>
      </c>
      <c r="AA88" s="4" t="e">
        <f t="shared" ca="1" si="14"/>
        <v>#VALUE!</v>
      </c>
      <c r="AB88" s="7" t="e">
        <f t="shared" ca="1" si="15"/>
        <v>#VALUE!</v>
      </c>
      <c r="AC88" s="7" t="e">
        <f t="shared" ca="1" si="16"/>
        <v>#VALUE!</v>
      </c>
      <c r="AD88" s="7" t="e">
        <f t="shared" ca="1" si="17"/>
        <v>#VALUE!</v>
      </c>
      <c r="AE88" s="7" t="e">
        <f t="shared" ca="1" si="18"/>
        <v>#VALUE!</v>
      </c>
    </row>
    <row r="89" spans="5:31" x14ac:dyDescent="0.35">
      <c r="E89" s="23">
        <f t="shared" ca="1" si="19"/>
        <v>44795.624999999804</v>
      </c>
      <c r="F89" s="19">
        <f t="shared" ca="1" si="19"/>
        <v>44795.624999999804</v>
      </c>
      <c r="G89" s="20">
        <f t="shared" si="20"/>
        <v>15</v>
      </c>
      <c r="H89" t="str">
        <f t="shared" ca="1" si="12"/>
        <v>KIAH FDH22082215_00Z-GEFS</v>
      </c>
      <c r="I89">
        <v>80</v>
      </c>
      <c r="J89" s="4" t="e">
        <f ca="1">32+ 1.8*RTD("ice.xl",,$H89,_xll.ICEFldID(J$8))</f>
        <v>#VALUE!</v>
      </c>
      <c r="K89" s="5" t="e">
        <f ca="1">32+ 1.8*RTD("ice.xl",,$H89,_xll.ICEFldID(K$8))</f>
        <v>#VALUE!</v>
      </c>
      <c r="L89" s="4" t="str">
        <f ca="1">RTD("ice.xl",,$H89,_xll.ICEFldID(L$8))</f>
        <v/>
      </c>
      <c r="M89" s="6" t="e">
        <f ca="1">RTD("ice.xl",,$H89,_xll.ICEFldID(M$8))/25.4</f>
        <v>#VALUE!</v>
      </c>
      <c r="N89" s="4" t="e">
        <f ca="1">RTD("ice.xl",,$H89,_xll.ICEFldID(N$8))/25.4</f>
        <v>#VALUE!</v>
      </c>
      <c r="O89" s="5" t="str">
        <f ca="1">RTD("ice.xl",,$H89,_xll.ICEFldID(O$8))</f>
        <v/>
      </c>
      <c r="P89" s="5" t="str">
        <f ca="1">RTD("ice.xl",,$H89,_xll.ICEFldID(P$8))</f>
        <v/>
      </c>
      <c r="Q89" s="5" t="str">
        <f ca="1">RTD("ice.xl",,$H89,_xll.ICEFldID(Q$8))</f>
        <v/>
      </c>
      <c r="T89" s="4"/>
      <c r="U89" s="4"/>
      <c r="V89" s="4"/>
      <c r="W89" s="4"/>
      <c r="X89" s="4"/>
      <c r="Z89" s="4" t="e">
        <f t="shared" ca="1" si="13"/>
        <v>#VALUE!</v>
      </c>
      <c r="AA89" s="4" t="e">
        <f t="shared" ca="1" si="14"/>
        <v>#VALUE!</v>
      </c>
      <c r="AB89" s="7" t="e">
        <f t="shared" ca="1" si="15"/>
        <v>#VALUE!</v>
      </c>
      <c r="AC89" s="7" t="e">
        <f t="shared" ca="1" si="16"/>
        <v>#VALUE!</v>
      </c>
      <c r="AD89" s="7" t="e">
        <f t="shared" ca="1" si="17"/>
        <v>#VALUE!</v>
      </c>
      <c r="AE89" s="7" t="e">
        <f t="shared" ca="1" si="18"/>
        <v>#VALUE!</v>
      </c>
    </row>
    <row r="90" spans="5:31" x14ac:dyDescent="0.35">
      <c r="E90" s="23">
        <f t="shared" ca="1" si="19"/>
        <v>44795.666666666468</v>
      </c>
      <c r="F90" s="19">
        <f t="shared" ca="1" si="19"/>
        <v>44795.666666666468</v>
      </c>
      <c r="G90" s="20">
        <f t="shared" si="20"/>
        <v>16</v>
      </c>
      <c r="H90" t="str">
        <f t="shared" ca="1" si="12"/>
        <v>KIAH FDH22082216_00Z-GEFS</v>
      </c>
      <c r="I90">
        <v>81</v>
      </c>
      <c r="J90" s="4" t="e">
        <f ca="1">32+ 1.8*RTD("ice.xl",,$H90,_xll.ICEFldID(J$8))</f>
        <v>#VALUE!</v>
      </c>
      <c r="K90" s="5" t="e">
        <f ca="1">32+ 1.8*RTD("ice.xl",,$H90,_xll.ICEFldID(K$8))</f>
        <v>#VALUE!</v>
      </c>
      <c r="L90" s="4" t="str">
        <f ca="1">RTD("ice.xl",,$H90,_xll.ICEFldID(L$8))</f>
        <v/>
      </c>
      <c r="M90" s="6" t="e">
        <f ca="1">RTD("ice.xl",,$H90,_xll.ICEFldID(M$8))/25.4</f>
        <v>#VALUE!</v>
      </c>
      <c r="N90" s="4" t="e">
        <f ca="1">RTD("ice.xl",,$H90,_xll.ICEFldID(N$8))/25.4</f>
        <v>#VALUE!</v>
      </c>
      <c r="O90" s="5" t="str">
        <f ca="1">RTD("ice.xl",,$H90,_xll.ICEFldID(O$8))</f>
        <v/>
      </c>
      <c r="P90" s="5" t="str">
        <f ca="1">RTD("ice.xl",,$H90,_xll.ICEFldID(P$8))</f>
        <v/>
      </c>
      <c r="Q90" s="5" t="str">
        <f ca="1">RTD("ice.xl",,$H90,_xll.ICEFldID(Q$8))</f>
        <v/>
      </c>
      <c r="R90" s="4" t="str">
        <f ca="1">IF(OR($P90&gt;=337.5,$P90&lt;=22.5),$Q90,-999)</f>
        <v/>
      </c>
      <c r="S90" s="4">
        <f ca="1">IF(AND($P90&gt;22.5,$P90&lt;=67.5),$Q90,-999)</f>
        <v>-999</v>
      </c>
      <c r="T90" s="4">
        <f ca="1">IF(AND($P90&gt;67.5,$P90&lt;=112),$Q90,-999)</f>
        <v>-999</v>
      </c>
      <c r="U90" s="4">
        <f ca="1">IF(AND($P90&gt;112.5,$P90&lt;157.5),$Q90,-999)</f>
        <v>-999</v>
      </c>
      <c r="V90" s="4">
        <f ca="1">IF(AND($P90&gt;=157.5,$P90&lt;=202.5),$Q90,-999)</f>
        <v>-999</v>
      </c>
      <c r="W90" s="4">
        <f ca="1">IF(AND($P90&gt;202.5,$P90&lt;=247.5),$Q90,-999)</f>
        <v>-999</v>
      </c>
      <c r="X90" s="4">
        <f ca="1">IF(AND($P90&gt;247.5,$P90&lt;=292.5),$Q90,-999)</f>
        <v>-999</v>
      </c>
      <c r="Y90" s="4">
        <f ca="1">IF(AND($P90&gt;292.5,$P90&lt;337.5),$Q90,-999)</f>
        <v>-999</v>
      </c>
      <c r="Z90" s="4" t="e">
        <f t="shared" ca="1" si="13"/>
        <v>#VALUE!</v>
      </c>
      <c r="AA90" s="4" t="e">
        <f t="shared" ca="1" si="14"/>
        <v>#VALUE!</v>
      </c>
      <c r="AB90" s="7" t="e">
        <f t="shared" ca="1" si="15"/>
        <v>#VALUE!</v>
      </c>
      <c r="AC90" s="7" t="e">
        <f t="shared" ca="1" si="16"/>
        <v>#VALUE!</v>
      </c>
      <c r="AD90" s="7" t="e">
        <f t="shared" ca="1" si="17"/>
        <v>#VALUE!</v>
      </c>
      <c r="AE90" s="7" t="e">
        <f t="shared" ca="1" si="18"/>
        <v>#VALUE!</v>
      </c>
    </row>
    <row r="91" spans="5:31" x14ac:dyDescent="0.35">
      <c r="E91" s="23">
        <f t="shared" ref="E91:F106" ca="1" si="21">E90 + 1/24</f>
        <v>44795.708333333132</v>
      </c>
      <c r="F91" s="19">
        <f t="shared" ca="1" si="21"/>
        <v>44795.708333333132</v>
      </c>
      <c r="G91" s="20">
        <f t="shared" si="20"/>
        <v>17</v>
      </c>
      <c r="H91" t="str">
        <f t="shared" ca="1" si="12"/>
        <v>KIAH FDH22082217_00Z-GEFS</v>
      </c>
      <c r="I91">
        <v>82</v>
      </c>
      <c r="J91" s="4" t="e">
        <f ca="1">32+ 1.8*RTD("ice.xl",,$H91,_xll.ICEFldID(J$8))</f>
        <v>#VALUE!</v>
      </c>
      <c r="K91" s="5" t="e">
        <f ca="1">32+ 1.8*RTD("ice.xl",,$H91,_xll.ICEFldID(K$8))</f>
        <v>#VALUE!</v>
      </c>
      <c r="L91" s="4" t="str">
        <f ca="1">RTD("ice.xl",,$H91,_xll.ICEFldID(L$8))</f>
        <v/>
      </c>
      <c r="M91" s="6" t="e">
        <f ca="1">RTD("ice.xl",,$H91,_xll.ICEFldID(M$8))/25.4</f>
        <v>#VALUE!</v>
      </c>
      <c r="N91" s="4" t="e">
        <f ca="1">RTD("ice.xl",,$H91,_xll.ICEFldID(N$8))/25.4</f>
        <v>#VALUE!</v>
      </c>
      <c r="O91" s="5" t="str">
        <f ca="1">RTD("ice.xl",,$H91,_xll.ICEFldID(O$8))</f>
        <v/>
      </c>
      <c r="P91" s="5" t="str">
        <f ca="1">RTD("ice.xl",,$H91,_xll.ICEFldID(P$8))</f>
        <v/>
      </c>
      <c r="Q91" s="5" t="str">
        <f ca="1">RTD("ice.xl",,$H91,_xll.ICEFldID(Q$8))</f>
        <v/>
      </c>
      <c r="T91" s="4"/>
      <c r="U91" s="4"/>
      <c r="V91" s="4"/>
      <c r="W91" s="4"/>
      <c r="X91" s="4"/>
      <c r="Z91" s="4" t="e">
        <f t="shared" ca="1" si="13"/>
        <v>#VALUE!</v>
      </c>
      <c r="AA91" s="4" t="e">
        <f t="shared" ca="1" si="14"/>
        <v>#VALUE!</v>
      </c>
      <c r="AB91" s="7" t="e">
        <f t="shared" ca="1" si="15"/>
        <v>#VALUE!</v>
      </c>
      <c r="AC91" s="7" t="e">
        <f t="shared" ca="1" si="16"/>
        <v>#VALUE!</v>
      </c>
      <c r="AD91" s="7" t="e">
        <f t="shared" ca="1" si="17"/>
        <v>#VALUE!</v>
      </c>
      <c r="AE91" s="7" t="e">
        <f t="shared" ca="1" si="18"/>
        <v>#VALUE!</v>
      </c>
    </row>
    <row r="92" spans="5:31" x14ac:dyDescent="0.35">
      <c r="E92" s="23">
        <f t="shared" ca="1" si="21"/>
        <v>44795.749999999796</v>
      </c>
      <c r="F92" s="19">
        <f t="shared" ca="1" si="21"/>
        <v>44795.749999999796</v>
      </c>
      <c r="G92" s="20">
        <f t="shared" si="20"/>
        <v>18</v>
      </c>
      <c r="H92" t="str">
        <f t="shared" ca="1" si="12"/>
        <v>KIAH FDH22082218_00Z-GEFS</v>
      </c>
      <c r="I92">
        <v>83</v>
      </c>
      <c r="J92" s="4" t="e">
        <f ca="1">32+ 1.8*RTD("ice.xl",,$H92,_xll.ICEFldID(J$8))</f>
        <v>#VALUE!</v>
      </c>
      <c r="K92" s="5" t="e">
        <f ca="1">32+ 1.8*RTD("ice.xl",,$H92,_xll.ICEFldID(K$8))</f>
        <v>#VALUE!</v>
      </c>
      <c r="L92" s="4" t="str">
        <f ca="1">RTD("ice.xl",,$H92,_xll.ICEFldID(L$8))</f>
        <v/>
      </c>
      <c r="M92" s="6" t="e">
        <f ca="1">RTD("ice.xl",,$H92,_xll.ICEFldID(M$8))/25.4</f>
        <v>#VALUE!</v>
      </c>
      <c r="N92" s="4" t="e">
        <f ca="1">RTD("ice.xl",,$H92,_xll.ICEFldID(N$8))/25.4</f>
        <v>#VALUE!</v>
      </c>
      <c r="O92" s="5" t="str">
        <f ca="1">RTD("ice.xl",,$H92,_xll.ICEFldID(O$8))</f>
        <v/>
      </c>
      <c r="P92" s="5" t="str">
        <f ca="1">RTD("ice.xl",,$H92,_xll.ICEFldID(P$8))</f>
        <v/>
      </c>
      <c r="Q92" s="5" t="str">
        <f ca="1">RTD("ice.xl",,$H92,_xll.ICEFldID(Q$8))</f>
        <v/>
      </c>
      <c r="T92" s="4"/>
      <c r="U92" s="4"/>
      <c r="V92" s="4"/>
      <c r="W92" s="4"/>
      <c r="X92" s="4"/>
      <c r="Z92" s="4" t="e">
        <f t="shared" ca="1" si="13"/>
        <v>#VALUE!</v>
      </c>
      <c r="AA92" s="4" t="e">
        <f t="shared" ca="1" si="14"/>
        <v>#VALUE!</v>
      </c>
      <c r="AB92" s="7" t="e">
        <f t="shared" ca="1" si="15"/>
        <v>#VALUE!</v>
      </c>
      <c r="AC92" s="7" t="e">
        <f t="shared" ca="1" si="16"/>
        <v>#VALUE!</v>
      </c>
      <c r="AD92" s="7" t="e">
        <f t="shared" ca="1" si="17"/>
        <v>#VALUE!</v>
      </c>
      <c r="AE92" s="7" t="e">
        <f t="shared" ca="1" si="18"/>
        <v>#VALUE!</v>
      </c>
    </row>
    <row r="93" spans="5:31" x14ac:dyDescent="0.35">
      <c r="E93" s="23">
        <f t="shared" ca="1" si="21"/>
        <v>44795.791666666461</v>
      </c>
      <c r="F93" s="19">
        <f t="shared" ca="1" si="21"/>
        <v>44795.791666666461</v>
      </c>
      <c r="G93" s="20">
        <f t="shared" si="20"/>
        <v>19</v>
      </c>
      <c r="H93" t="str">
        <f t="shared" ca="1" si="12"/>
        <v>KIAH FDH22082219_00Z-GEFS</v>
      </c>
      <c r="I93">
        <v>84</v>
      </c>
      <c r="J93" s="4" t="e">
        <f ca="1">32+ 1.8*RTD("ice.xl",,$H93,_xll.ICEFldID(J$8))</f>
        <v>#VALUE!</v>
      </c>
      <c r="K93" s="5" t="e">
        <f ca="1">32+ 1.8*RTD("ice.xl",,$H93,_xll.ICEFldID(K$8))</f>
        <v>#VALUE!</v>
      </c>
      <c r="L93" s="4" t="str">
        <f ca="1">RTD("ice.xl",,$H93,_xll.ICEFldID(L$8))</f>
        <v/>
      </c>
      <c r="M93" s="6" t="e">
        <f ca="1">RTD("ice.xl",,$H93,_xll.ICEFldID(M$8))/25.4</f>
        <v>#VALUE!</v>
      </c>
      <c r="N93" s="4" t="e">
        <f ca="1">RTD("ice.xl",,$H93,_xll.ICEFldID(N$8))/25.4</f>
        <v>#VALUE!</v>
      </c>
      <c r="O93" s="5" t="str">
        <f ca="1">RTD("ice.xl",,$H93,_xll.ICEFldID(O$8))</f>
        <v/>
      </c>
      <c r="P93" s="5" t="str">
        <f ca="1">RTD("ice.xl",,$H93,_xll.ICEFldID(P$8))</f>
        <v/>
      </c>
      <c r="Q93" s="5" t="str">
        <f ca="1">RTD("ice.xl",,$H93,_xll.ICEFldID(Q$8))</f>
        <v/>
      </c>
      <c r="R93" s="4" t="str">
        <f ca="1">IF(OR($P93&gt;=337.5,$P93&lt;=22.5),$Q93,-999)</f>
        <v/>
      </c>
      <c r="S93" s="4">
        <f ca="1">IF(AND($P93&gt;22.5,$P93&lt;=67.5),$Q93,-999)</f>
        <v>-999</v>
      </c>
      <c r="T93" s="4">
        <f ca="1">IF(AND($P93&gt;67.5,$P93&lt;=112),$Q93,-999)</f>
        <v>-999</v>
      </c>
      <c r="U93" s="4">
        <f ca="1">IF(AND($P93&gt;112.5,$P93&lt;157.5),$Q93,-999)</f>
        <v>-999</v>
      </c>
      <c r="V93" s="4">
        <f ca="1">IF(AND($P93&gt;=157.5,$P93&lt;=202.5),$Q93,-999)</f>
        <v>-999</v>
      </c>
      <c r="W93" s="4">
        <f ca="1">IF(AND($P93&gt;202.5,$P93&lt;=247.5),$Q93,-999)</f>
        <v>-999</v>
      </c>
      <c r="X93" s="4">
        <f ca="1">IF(AND($P93&gt;247.5,$P93&lt;=292.5),$Q93,-999)</f>
        <v>-999</v>
      </c>
      <c r="Y93" s="4">
        <f ca="1">IF(AND($P93&gt;292.5,$P93&lt;337.5),$Q93,-999)</f>
        <v>-999</v>
      </c>
      <c r="Z93" s="4" t="e">
        <f t="shared" ca="1" si="13"/>
        <v>#VALUE!</v>
      </c>
      <c r="AA93" s="4" t="e">
        <f t="shared" ca="1" si="14"/>
        <v>#VALUE!</v>
      </c>
      <c r="AB93" s="7" t="e">
        <f t="shared" ca="1" si="15"/>
        <v>#VALUE!</v>
      </c>
      <c r="AC93" s="7" t="e">
        <f t="shared" ca="1" si="16"/>
        <v>#VALUE!</v>
      </c>
      <c r="AD93" s="7" t="e">
        <f t="shared" ca="1" si="17"/>
        <v>#VALUE!</v>
      </c>
      <c r="AE93" s="7" t="e">
        <f t="shared" ca="1" si="18"/>
        <v>#VALUE!</v>
      </c>
    </row>
    <row r="94" spans="5:31" x14ac:dyDescent="0.35">
      <c r="E94" s="23">
        <f t="shared" ca="1" si="21"/>
        <v>44795.833333333125</v>
      </c>
      <c r="F94" s="19">
        <f t="shared" ca="1" si="21"/>
        <v>44795.833333333125</v>
      </c>
      <c r="G94" s="20">
        <f t="shared" si="20"/>
        <v>20</v>
      </c>
      <c r="H94" t="str">
        <f t="shared" ca="1" si="12"/>
        <v>KIAH FDH22082220_00Z-GEFS</v>
      </c>
      <c r="I94">
        <v>85</v>
      </c>
      <c r="J94" s="4">
        <f ca="1">32+ 1.8*RTD("ice.xl",,$H94,_xll.ICEFldID(J$8))</f>
        <v>83.786000000000001</v>
      </c>
      <c r="K94" s="5">
        <f ca="1">32+ 1.8*RTD("ice.xl",,$H94,_xll.ICEFldID(K$8))</f>
        <v>83.786000000000001</v>
      </c>
      <c r="L94" s="4">
        <f ca="1">RTD("ice.xl",,$H94,_xll.ICEFldID(L$8))</f>
        <v>70.099999999999994</v>
      </c>
      <c r="M94" s="6" t="e">
        <f ca="1">RTD("ice.xl",,$H94,_xll.ICEFldID(M$8))/25.4</f>
        <v>#VALUE!</v>
      </c>
      <c r="N94" s="4">
        <f ca="1">RTD("ice.xl",,$H94,_xll.ICEFldID(N$8))/25.4</f>
        <v>0</v>
      </c>
      <c r="O94" s="5">
        <f ca="1">RTD("ice.xl",,$H94,_xll.ICEFldID(O$8))</f>
        <v>94</v>
      </c>
      <c r="P94" s="5">
        <f ca="1">RTD("ice.xl",,$H94,_xll.ICEFldID(P$8))</f>
        <v>131.5</v>
      </c>
      <c r="Q94" s="5">
        <f ca="1">RTD("ice.xl",,$H94,_xll.ICEFldID(Q$8))</f>
        <v>3.52</v>
      </c>
      <c r="T94" s="4"/>
      <c r="U94" s="4"/>
      <c r="V94" s="4"/>
      <c r="W94" s="4"/>
      <c r="X94" s="4"/>
      <c r="Z94" s="4">
        <f t="shared" ca="1" si="13"/>
        <v>87.896796775160297</v>
      </c>
      <c r="AA94" s="4">
        <f t="shared" ca="1" si="14"/>
        <v>90.049637445086091</v>
      </c>
      <c r="AB94" s="7">
        <f t="shared" ca="1" si="15"/>
        <v>90.049637445086091</v>
      </c>
      <c r="AC94" s="7" t="e">
        <f t="shared" ca="1" si="16"/>
        <v>#NUM!</v>
      </c>
      <c r="AD94" s="7">
        <f t="shared" ca="1" si="17"/>
        <v>89.091865445086086</v>
      </c>
      <c r="AE94" s="7">
        <f t="shared" ca="1" si="18"/>
        <v>85.159300000000002</v>
      </c>
    </row>
    <row r="95" spans="5:31" x14ac:dyDescent="0.35">
      <c r="E95" s="23">
        <f t="shared" ca="1" si="21"/>
        <v>44795.874999999789</v>
      </c>
      <c r="F95" s="19">
        <f t="shared" ca="1" si="21"/>
        <v>44795.874999999789</v>
      </c>
      <c r="G95" s="20">
        <f t="shared" si="20"/>
        <v>21</v>
      </c>
      <c r="H95" t="str">
        <f t="shared" ca="1" si="12"/>
        <v>KIAH FDH22082221_00Z-GEFS</v>
      </c>
      <c r="I95">
        <v>86</v>
      </c>
      <c r="J95" s="4">
        <f ca="1">32+ 1.8*RTD("ice.xl",,$H95,_xll.ICEFldID(J$8))</f>
        <v>82.616</v>
      </c>
      <c r="K95" s="5">
        <f ca="1">32+ 1.8*RTD("ice.xl",,$H95,_xll.ICEFldID(K$8))</f>
        <v>82.616</v>
      </c>
      <c r="L95" s="4">
        <f ca="1">RTD("ice.xl",,$H95,_xll.ICEFldID(L$8))</f>
        <v>72.8</v>
      </c>
      <c r="M95" s="6" t="e">
        <f ca="1">RTD("ice.xl",,$H95,_xll.ICEFldID(M$8))/25.4</f>
        <v>#VALUE!</v>
      </c>
      <c r="N95" s="4">
        <f ca="1">RTD("ice.xl",,$H95,_xll.ICEFldID(N$8))/25.4</f>
        <v>0</v>
      </c>
      <c r="O95" s="5">
        <f ca="1">RTD("ice.xl",,$H95,_xll.ICEFldID(O$8))</f>
        <v>95</v>
      </c>
      <c r="P95" s="5">
        <f ca="1">RTD("ice.xl",,$H95,_xll.ICEFldID(P$8))</f>
        <v>135.4</v>
      </c>
      <c r="Q95" s="5">
        <f ca="1">RTD("ice.xl",,$H95,_xll.ICEFldID(Q$8))</f>
        <v>3.65</v>
      </c>
      <c r="T95" s="4"/>
      <c r="U95" s="4"/>
      <c r="V95" s="4"/>
      <c r="W95" s="4"/>
      <c r="X95" s="4"/>
      <c r="Z95" s="4">
        <f t="shared" ca="1" si="13"/>
        <v>86.554826706692396</v>
      </c>
      <c r="AA95" s="4">
        <f t="shared" ca="1" si="14"/>
        <v>88.338314004880786</v>
      </c>
      <c r="AB95" s="7">
        <f t="shared" ca="1" si="15"/>
        <v>88.338314004880786</v>
      </c>
      <c r="AC95" s="7" t="e">
        <f t="shared" ca="1" si="16"/>
        <v>#NUM!</v>
      </c>
      <c r="AD95" s="7">
        <f t="shared" ca="1" si="17"/>
        <v>87.268618004880793</v>
      </c>
      <c r="AE95" s="7">
        <f t="shared" ca="1" si="18"/>
        <v>83.999199999999988</v>
      </c>
    </row>
    <row r="96" spans="5:31" x14ac:dyDescent="0.35">
      <c r="E96" s="23">
        <f t="shared" ca="1" si="21"/>
        <v>44795.916666666453</v>
      </c>
      <c r="F96" s="19">
        <f t="shared" ca="1" si="21"/>
        <v>44795.916666666453</v>
      </c>
      <c r="G96" s="20">
        <f t="shared" si="20"/>
        <v>22</v>
      </c>
      <c r="H96" t="str">
        <f t="shared" ca="1" si="12"/>
        <v>KIAH FDH22082222_00Z-GEFS</v>
      </c>
      <c r="I96">
        <v>87</v>
      </c>
      <c r="J96" s="4" t="e">
        <f ca="1">32+ 1.8*RTD("ice.xl",,$H96,_xll.ICEFldID(J$8))</f>
        <v>#VALUE!</v>
      </c>
      <c r="K96" s="5" t="e">
        <f ca="1">32+ 1.8*RTD("ice.xl",,$H96,_xll.ICEFldID(K$8))</f>
        <v>#VALUE!</v>
      </c>
      <c r="L96" s="4" t="str">
        <f ca="1">RTD("ice.xl",,$H96,_xll.ICEFldID(L$8))</f>
        <v/>
      </c>
      <c r="M96" s="6" t="e">
        <f ca="1">RTD("ice.xl",,$H96,_xll.ICEFldID(M$8))/25.4</f>
        <v>#VALUE!</v>
      </c>
      <c r="N96" s="4" t="e">
        <f ca="1">RTD("ice.xl",,$H96,_xll.ICEFldID(N$8))/25.4</f>
        <v>#VALUE!</v>
      </c>
      <c r="O96" s="5" t="str">
        <f ca="1">RTD("ice.xl",,$H96,_xll.ICEFldID(O$8))</f>
        <v/>
      </c>
      <c r="P96" s="5" t="str">
        <f ca="1">RTD("ice.xl",,$H96,_xll.ICEFldID(P$8))</f>
        <v/>
      </c>
      <c r="Q96" s="5" t="str">
        <f ca="1">RTD("ice.xl",,$H96,_xll.ICEFldID(Q$8))</f>
        <v/>
      </c>
      <c r="R96" s="4" t="str">
        <f ca="1">IF(OR($P96&gt;=337.5,$P96&lt;=22.5),$Q96,-999)</f>
        <v/>
      </c>
      <c r="S96" s="4">
        <f ca="1">IF(AND($P96&gt;22.5,$P96&lt;=67.5),$Q96,-999)</f>
        <v>-999</v>
      </c>
      <c r="T96" s="4">
        <f ca="1">IF(AND($P96&gt;67.5,$P96&lt;=112),$Q96,-999)</f>
        <v>-999</v>
      </c>
      <c r="U96" s="4">
        <f ca="1">IF(AND($P96&gt;112.5,$P96&lt;157.5),$Q96,-999)</f>
        <v>-999</v>
      </c>
      <c r="V96" s="4">
        <f ca="1">IF(AND($P96&gt;=157.5,$P96&lt;=202.5),$Q96,-999)</f>
        <v>-999</v>
      </c>
      <c r="W96" s="4">
        <f ca="1">IF(AND($P96&gt;202.5,$P96&lt;=247.5),$Q96,-999)</f>
        <v>-999</v>
      </c>
      <c r="X96" s="4">
        <f ca="1">IF(AND($P96&gt;247.5,$P96&lt;=292.5),$Q96,-999)</f>
        <v>-999</v>
      </c>
      <c r="Y96" s="4">
        <f ca="1">IF(AND($P96&gt;292.5,$P96&lt;337.5),$Q96,-999)</f>
        <v>-999</v>
      </c>
      <c r="Z96" s="4" t="e">
        <f t="shared" ca="1" si="13"/>
        <v>#VALUE!</v>
      </c>
      <c r="AA96" s="4" t="e">
        <f t="shared" ca="1" si="14"/>
        <v>#VALUE!</v>
      </c>
      <c r="AB96" s="7" t="e">
        <f t="shared" ca="1" si="15"/>
        <v>#VALUE!</v>
      </c>
      <c r="AC96" s="7" t="e">
        <f t="shared" ca="1" si="16"/>
        <v>#VALUE!</v>
      </c>
      <c r="AD96" s="7" t="e">
        <f t="shared" ca="1" si="17"/>
        <v>#VALUE!</v>
      </c>
      <c r="AE96" s="7" t="e">
        <f t="shared" ca="1" si="18"/>
        <v>#VALUE!</v>
      </c>
    </row>
    <row r="97" spans="5:31" x14ac:dyDescent="0.35">
      <c r="E97" s="23">
        <f t="shared" ca="1" si="21"/>
        <v>44795.958333333117</v>
      </c>
      <c r="F97" s="19">
        <f t="shared" ca="1" si="21"/>
        <v>44795.958333333117</v>
      </c>
      <c r="G97" s="20">
        <f t="shared" si="20"/>
        <v>23</v>
      </c>
      <c r="H97" t="str">
        <f t="shared" ca="1" si="12"/>
        <v>KIAH FDH22082223_00Z-GEFS</v>
      </c>
      <c r="I97">
        <v>88</v>
      </c>
      <c r="J97" s="4">
        <f ca="1">32+ 1.8*RTD("ice.xl",,$H97,_xll.ICEFldID(J$8))</f>
        <v>80.924000000000007</v>
      </c>
      <c r="K97" s="5">
        <f ca="1">32+ 1.8*RTD("ice.xl",,$H97,_xll.ICEFldID(K$8))</f>
        <v>80.924000000000007</v>
      </c>
      <c r="L97" s="4">
        <f ca="1">RTD("ice.xl",,$H97,_xll.ICEFldID(L$8))</f>
        <v>76.8</v>
      </c>
      <c r="M97" s="6" t="e">
        <f ca="1">RTD("ice.xl",,$H97,_xll.ICEFldID(M$8))/25.4</f>
        <v>#VALUE!</v>
      </c>
      <c r="N97" s="4">
        <f ca="1">RTD("ice.xl",,$H97,_xll.ICEFldID(N$8))/25.4</f>
        <v>0</v>
      </c>
      <c r="O97" s="5">
        <f ca="1">RTD("ice.xl",,$H97,_xll.ICEFldID(O$8))</f>
        <v>95</v>
      </c>
      <c r="P97" s="5">
        <f ca="1">RTD("ice.xl",,$H97,_xll.ICEFldID(P$8))</f>
        <v>140.5</v>
      </c>
      <c r="Q97" s="5">
        <f ca="1">RTD("ice.xl",,$H97,_xll.ICEFldID(Q$8))</f>
        <v>3.58</v>
      </c>
      <c r="T97" s="4"/>
      <c r="U97" s="4"/>
      <c r="V97" s="4"/>
      <c r="W97" s="4"/>
      <c r="X97" s="4"/>
      <c r="Z97" s="4">
        <f t="shared" ca="1" si="13"/>
        <v>84.617821676272371</v>
      </c>
      <c r="AA97" s="4">
        <f t="shared" ca="1" si="14"/>
        <v>85.671253393190355</v>
      </c>
      <c r="AB97" s="7">
        <f t="shared" ca="1" si="15"/>
        <v>85.671253393190355</v>
      </c>
      <c r="AC97" s="7" t="e">
        <f t="shared" ca="1" si="16"/>
        <v>#NUM!</v>
      </c>
      <c r="AD97" s="7">
        <f t="shared" ca="1" si="17"/>
        <v>84.674789393190352</v>
      </c>
      <c r="AE97" s="7">
        <f t="shared" ca="1" si="18"/>
        <v>82.326000000000008</v>
      </c>
    </row>
    <row r="98" spans="5:31" x14ac:dyDescent="0.35">
      <c r="E98" s="23">
        <f t="shared" ca="1" si="21"/>
        <v>44795.999999999782</v>
      </c>
      <c r="F98" s="19">
        <f t="shared" ca="1" si="21"/>
        <v>44795.999999999782</v>
      </c>
      <c r="G98" s="20">
        <f t="shared" si="20"/>
        <v>24</v>
      </c>
      <c r="H98" t="str">
        <f t="shared" ca="1" si="12"/>
        <v>KIAH FDH22082224_00Z-GEFS</v>
      </c>
      <c r="I98">
        <v>89</v>
      </c>
      <c r="J98" s="4">
        <f ca="1">32+ 1.8*RTD("ice.xl",,$H98,_xll.ICEFldID(J$8))</f>
        <v>80.42</v>
      </c>
      <c r="K98" s="5">
        <f ca="1">32+ 1.8*RTD("ice.xl",,$H98,_xll.ICEFldID(K$8))</f>
        <v>80.42</v>
      </c>
      <c r="L98" s="4">
        <f ca="1">RTD("ice.xl",,$H98,_xll.ICEFldID(L$8))</f>
        <v>78.2</v>
      </c>
      <c r="M98" s="6" t="e">
        <f ca="1">RTD("ice.xl",,$H98,_xll.ICEFldID(M$8))/25.4</f>
        <v>#VALUE!</v>
      </c>
      <c r="N98" s="4">
        <f ca="1">RTD("ice.xl",,$H98,_xll.ICEFldID(N$8))/25.4</f>
        <v>0</v>
      </c>
      <c r="O98" s="5">
        <f ca="1">RTD("ice.xl",,$H98,_xll.ICEFldID(O$8))</f>
        <v>94</v>
      </c>
      <c r="P98" s="5">
        <f ca="1">RTD("ice.xl",,$H98,_xll.ICEFldID(P$8))</f>
        <v>142.19999999999999</v>
      </c>
      <c r="Q98" s="5">
        <f ca="1">RTD("ice.xl",,$H98,_xll.ICEFldID(Q$8))</f>
        <v>3.35</v>
      </c>
      <c r="T98" s="4"/>
      <c r="U98" s="4"/>
      <c r="V98" s="4"/>
      <c r="W98" s="4"/>
      <c r="X98" s="4"/>
      <c r="Z98" s="4">
        <f t="shared" ca="1" si="13"/>
        <v>84.058113799480395</v>
      </c>
      <c r="AA98" s="4">
        <f t="shared" ca="1" si="14"/>
        <v>84.855708319690493</v>
      </c>
      <c r="AB98" s="7">
        <f t="shared" ca="1" si="15"/>
        <v>84.855708319690493</v>
      </c>
      <c r="AC98" s="7" t="e">
        <f t="shared" ca="1" si="16"/>
        <v>#NUM!</v>
      </c>
      <c r="AD98" s="7">
        <f t="shared" ca="1" si="17"/>
        <v>83.960828319690492</v>
      </c>
      <c r="AE98" s="7">
        <f t="shared" ca="1" si="18"/>
        <v>81.837400000000002</v>
      </c>
    </row>
    <row r="99" spans="5:31" x14ac:dyDescent="0.35">
      <c r="E99" s="23">
        <f t="shared" ca="1" si="21"/>
        <v>44796.041666666446</v>
      </c>
      <c r="F99" s="19">
        <f t="shared" ca="1" si="21"/>
        <v>44796.041666666446</v>
      </c>
      <c r="G99" s="20">
        <f t="shared" si="20"/>
        <v>1</v>
      </c>
      <c r="H99" t="str">
        <f t="shared" ca="1" si="12"/>
        <v>KIAH FDH2208231_00Z-GEFS</v>
      </c>
      <c r="I99">
        <v>90</v>
      </c>
      <c r="J99" s="4">
        <f ca="1">32+ 1.8*RTD("ice.xl",,$H99,_xll.ICEFldID(J$8))</f>
        <v>79.897999999999996</v>
      </c>
      <c r="K99" s="5">
        <f ca="1">32+ 1.8*RTD("ice.xl",,$H99,_xll.ICEFldID(K$8))</f>
        <v>79.897999999999996</v>
      </c>
      <c r="L99" s="4">
        <f ca="1">RTD("ice.xl",,$H99,_xll.ICEFldID(L$8))</f>
        <v>79.5</v>
      </c>
      <c r="M99" s="6" t="e">
        <f ca="1">RTD("ice.xl",,$H99,_xll.ICEFldID(M$8))/25.4</f>
        <v>#VALUE!</v>
      </c>
      <c r="N99" s="4">
        <f ca="1">RTD("ice.xl",,$H99,_xll.ICEFldID(N$8))/25.4</f>
        <v>0</v>
      </c>
      <c r="O99" s="5">
        <f ca="1">RTD("ice.xl",,$H99,_xll.ICEFldID(O$8))</f>
        <v>94</v>
      </c>
      <c r="P99" s="5">
        <f ca="1">RTD("ice.xl",,$H99,_xll.ICEFldID(P$8))</f>
        <v>144.19999999999999</v>
      </c>
      <c r="Q99" s="5">
        <f ca="1">RTD("ice.xl",,$H99,_xll.ICEFldID(Q$8))</f>
        <v>3.14</v>
      </c>
      <c r="R99" s="4">
        <f ca="1">IF(OR($P99&gt;=337.5,$P99&lt;=22.5),$Q99,-999)</f>
        <v>-999</v>
      </c>
      <c r="S99" s="4">
        <f ca="1">IF(AND($P99&gt;22.5,$P99&lt;=67.5),$Q99,-999)</f>
        <v>-999</v>
      </c>
      <c r="T99" s="4">
        <f ca="1">IF(AND($P99&gt;67.5,$P99&lt;=112),$Q99,-999)</f>
        <v>-999</v>
      </c>
      <c r="U99" s="4">
        <f ca="1">IF(AND($P99&gt;112.5,$P99&lt;157.5),$Q99,-999)</f>
        <v>3.14</v>
      </c>
      <c r="V99" s="4">
        <f ca="1">IF(AND($P99&gt;=157.5,$P99&lt;=202.5),$Q99,-999)</f>
        <v>-999</v>
      </c>
      <c r="W99" s="4">
        <f ca="1">IF(AND($P99&gt;202.5,$P99&lt;=247.5),$Q99,-999)</f>
        <v>-999</v>
      </c>
      <c r="X99" s="4">
        <f ca="1">IF(AND($P99&gt;247.5,$P99&lt;=292.5),$Q99,-999)</f>
        <v>-999</v>
      </c>
      <c r="Y99" s="4">
        <f ca="1">IF(AND($P99&gt;292.5,$P99&lt;337.5),$Q99,-999)</f>
        <v>-999</v>
      </c>
      <c r="Z99" s="4">
        <f t="shared" ca="1" si="13"/>
        <v>83.482838387942564</v>
      </c>
      <c r="AA99" s="4">
        <f t="shared" ca="1" si="14"/>
        <v>83.953187955514849</v>
      </c>
      <c r="AB99" s="7">
        <f t="shared" ca="1" si="15"/>
        <v>83.953187955514849</v>
      </c>
      <c r="AC99" s="7" t="e">
        <f t="shared" ca="1" si="16"/>
        <v>#NUM!</v>
      </c>
      <c r="AD99" s="7">
        <f t="shared" ca="1" si="17"/>
        <v>83.171967955514845</v>
      </c>
      <c r="AE99" s="7">
        <f t="shared" ca="1" si="18"/>
        <v>81.324300000000008</v>
      </c>
    </row>
    <row r="100" spans="5:31" x14ac:dyDescent="0.35">
      <c r="E100" s="23">
        <f t="shared" ca="1" si="21"/>
        <v>44796.08333333311</v>
      </c>
      <c r="F100" s="19">
        <f t="shared" ca="1" si="21"/>
        <v>44796.08333333311</v>
      </c>
      <c r="G100" s="20">
        <f t="shared" si="20"/>
        <v>2</v>
      </c>
      <c r="H100" t="str">
        <f t="shared" ca="1" si="12"/>
        <v>KIAH FDH2208232_00Z-GEFS</v>
      </c>
      <c r="I100">
        <v>91</v>
      </c>
      <c r="J100" s="4">
        <f ca="1">32+ 1.8*RTD("ice.xl",,$H100,_xll.ICEFldID(J$8))</f>
        <v>79.50200000000001</v>
      </c>
      <c r="K100" s="5">
        <f ca="1">32+ 1.8*RTD("ice.xl",,$H100,_xll.ICEFldID(K$8))</f>
        <v>79.50200000000001</v>
      </c>
      <c r="L100" s="4">
        <f ca="1">RTD("ice.xl",,$H100,_xll.ICEFldID(L$8))</f>
        <v>80.5</v>
      </c>
      <c r="M100" s="6" t="e">
        <f ca="1">RTD("ice.xl",,$H100,_xll.ICEFldID(M$8))/25.4</f>
        <v>#VALUE!</v>
      </c>
      <c r="N100" s="4">
        <f ca="1">RTD("ice.xl",,$H100,_xll.ICEFldID(N$8))/25.4</f>
        <v>0</v>
      </c>
      <c r="O100" s="5">
        <f ca="1">RTD("ice.xl",,$H100,_xll.ICEFldID(O$8))</f>
        <v>93</v>
      </c>
      <c r="P100" s="5">
        <f ca="1">RTD("ice.xl",,$H100,_xll.ICEFldID(P$8))</f>
        <v>142.4</v>
      </c>
      <c r="Q100" s="5">
        <f ca="1">RTD("ice.xl",,$H100,_xll.ICEFldID(Q$8))</f>
        <v>2.88</v>
      </c>
      <c r="R100" s="4">
        <f t="shared" ref="R100:R163" ca="1" si="22">Q100</f>
        <v>2.88</v>
      </c>
      <c r="Z100" s="4">
        <f t="shared" ca="1" si="13"/>
        <v>83.062499011107306</v>
      </c>
      <c r="AA100" s="4">
        <f t="shared" ca="1" si="14"/>
        <v>83.248610504930355</v>
      </c>
      <c r="AB100" s="7">
        <f t="shared" ca="1" si="15"/>
        <v>83.248610504930355</v>
      </c>
      <c r="AC100" s="7" t="e">
        <f t="shared" ca="1" si="16"/>
        <v>#NUM!</v>
      </c>
      <c r="AD100" s="7">
        <f t="shared" ca="1" si="17"/>
        <v>82.573790504930358</v>
      </c>
      <c r="AE100" s="7">
        <f t="shared" ca="1" si="18"/>
        <v>80.935700000000011</v>
      </c>
    </row>
    <row r="101" spans="5:31" x14ac:dyDescent="0.35">
      <c r="E101" s="23">
        <f t="shared" ca="1" si="21"/>
        <v>44796.124999999774</v>
      </c>
      <c r="F101" s="19">
        <f t="shared" ca="1" si="21"/>
        <v>44796.124999999774</v>
      </c>
      <c r="G101" s="20">
        <f t="shared" si="20"/>
        <v>3</v>
      </c>
      <c r="H101" t="str">
        <f t="shared" ca="1" si="12"/>
        <v>KIAH FDH2208233_00Z-GEFS</v>
      </c>
      <c r="I101">
        <v>92</v>
      </c>
      <c r="J101" s="4">
        <f ca="1">32+ 1.8*RTD("ice.xl",,$H101,_xll.ICEFldID(J$8))</f>
        <v>79.123999999999995</v>
      </c>
      <c r="K101" s="5">
        <f ca="1">32+ 1.8*RTD("ice.xl",,$H101,_xll.ICEFldID(K$8))</f>
        <v>79.123999999999995</v>
      </c>
      <c r="L101" s="4">
        <f ca="1">RTD("ice.xl",,$H101,_xll.ICEFldID(L$8))</f>
        <v>81.5</v>
      </c>
      <c r="M101" s="6" t="e">
        <f ca="1">RTD("ice.xl",,$H101,_xll.ICEFldID(M$8))/25.4</f>
        <v>#VALUE!</v>
      </c>
      <c r="N101" s="4">
        <f ca="1">RTD("ice.xl",,$H101,_xll.ICEFldID(N$8))/25.4</f>
        <v>0</v>
      </c>
      <c r="O101" s="5">
        <f ca="1">RTD("ice.xl",,$H101,_xll.ICEFldID(O$8))</f>
        <v>92</v>
      </c>
      <c r="P101" s="5">
        <f ca="1">RTD("ice.xl",,$H101,_xll.ICEFldID(P$8))</f>
        <v>138.9</v>
      </c>
      <c r="Q101" s="5">
        <f ca="1">RTD("ice.xl",,$H101,_xll.ICEFldID(Q$8))</f>
        <v>2.67</v>
      </c>
      <c r="R101" s="4">
        <f t="shared" ca="1" si="22"/>
        <v>2.67</v>
      </c>
      <c r="Z101" s="4">
        <f t="shared" ca="1" si="13"/>
        <v>82.663622653117528</v>
      </c>
      <c r="AA101" s="4">
        <f t="shared" ca="1" si="14"/>
        <v>82.561776576805045</v>
      </c>
      <c r="AB101" s="7">
        <f t="shared" ca="1" si="15"/>
        <v>82.561776576805045</v>
      </c>
      <c r="AC101" s="7" t="e">
        <f t="shared" ca="1" si="16"/>
        <v>#NUM!</v>
      </c>
      <c r="AD101" s="7">
        <f t="shared" ca="1" si="17"/>
        <v>82.010456576805041</v>
      </c>
      <c r="AE101" s="7">
        <f t="shared" ca="1" si="18"/>
        <v>80.56689999999999</v>
      </c>
    </row>
    <row r="102" spans="5:31" x14ac:dyDescent="0.35">
      <c r="E102" s="23">
        <f t="shared" ca="1" si="21"/>
        <v>44796.166666666439</v>
      </c>
      <c r="F102" s="19">
        <f t="shared" ca="1" si="21"/>
        <v>44796.166666666439</v>
      </c>
      <c r="G102" s="20">
        <f t="shared" si="20"/>
        <v>4</v>
      </c>
      <c r="H102" t="str">
        <f t="shared" ca="1" si="12"/>
        <v>KIAH FDH2208234_00Z-GEFS</v>
      </c>
      <c r="I102">
        <v>93</v>
      </c>
      <c r="J102" s="4">
        <f ca="1">32+ 1.8*RTD("ice.xl",,$H102,_xll.ICEFldID(J$8))</f>
        <v>78.728000000000009</v>
      </c>
      <c r="K102" s="5">
        <f ca="1">32+ 1.8*RTD("ice.xl",,$H102,_xll.ICEFldID(K$8))</f>
        <v>78.728000000000009</v>
      </c>
      <c r="L102" s="4">
        <f ca="1">RTD("ice.xl",,$H102,_xll.ICEFldID(L$8))</f>
        <v>82.4</v>
      </c>
      <c r="M102" s="6" t="e">
        <f ca="1">RTD("ice.xl",,$H102,_xll.ICEFldID(M$8))/25.4</f>
        <v>#VALUE!</v>
      </c>
      <c r="N102" s="4">
        <f ca="1">RTD("ice.xl",,$H102,_xll.ICEFldID(N$8))/25.4</f>
        <v>0</v>
      </c>
      <c r="O102" s="5">
        <f ca="1">RTD("ice.xl",,$H102,_xll.ICEFldID(O$8))</f>
        <v>91</v>
      </c>
      <c r="P102" s="5">
        <f ca="1">RTD("ice.xl",,$H102,_xll.ICEFldID(P$8))</f>
        <v>148.30000000000001</v>
      </c>
      <c r="Q102" s="5">
        <f ca="1">RTD("ice.xl",,$H102,_xll.ICEFldID(Q$8))</f>
        <v>2.5299999999999998</v>
      </c>
      <c r="R102" s="4">
        <f t="shared" ca="1" si="22"/>
        <v>2.5299999999999998</v>
      </c>
      <c r="Z102" s="4">
        <f t="shared" ca="1" si="13"/>
        <v>82.240436252098107</v>
      </c>
      <c r="AA102" s="4">
        <f t="shared" ca="1" si="14"/>
        <v>81.811402216862973</v>
      </c>
      <c r="AB102" s="7">
        <f t="shared" ca="1" si="15"/>
        <v>81.811402216862973</v>
      </c>
      <c r="AC102" s="7" t="e">
        <f t="shared" ca="1" si="16"/>
        <v>#NUM!</v>
      </c>
      <c r="AD102" s="7">
        <f t="shared" ca="1" si="17"/>
        <v>81.381258216862975</v>
      </c>
      <c r="AE102" s="7">
        <f t="shared" ca="1" si="18"/>
        <v>80.173600000000008</v>
      </c>
    </row>
    <row r="103" spans="5:31" x14ac:dyDescent="0.35">
      <c r="E103" s="23">
        <f t="shared" ca="1" si="21"/>
        <v>44796.208333333103</v>
      </c>
      <c r="F103" s="19">
        <f t="shared" ca="1" si="21"/>
        <v>44796.208333333103</v>
      </c>
      <c r="G103" s="20">
        <f t="shared" si="20"/>
        <v>5</v>
      </c>
      <c r="H103" t="str">
        <f t="shared" ca="1" si="12"/>
        <v>KIAH FDH2208235_00Z-GEFS</v>
      </c>
      <c r="I103">
        <v>94</v>
      </c>
      <c r="J103" s="4">
        <f ca="1">32+ 1.8*RTD("ice.xl",,$H103,_xll.ICEFldID(J$8))</f>
        <v>78.53</v>
      </c>
      <c r="K103" s="5">
        <f ca="1">32+ 1.8*RTD("ice.xl",,$H103,_xll.ICEFldID(K$8))</f>
        <v>78.53</v>
      </c>
      <c r="L103" s="4">
        <f ca="1">RTD("ice.xl",,$H103,_xll.ICEFldID(L$8))</f>
        <v>82.8</v>
      </c>
      <c r="M103" s="6" t="e">
        <f ca="1">RTD("ice.xl",,$H103,_xll.ICEFldID(M$8))/25.4</f>
        <v>#VALUE!</v>
      </c>
      <c r="N103" s="4">
        <f ca="1">RTD("ice.xl",,$H103,_xll.ICEFldID(N$8))/25.4</f>
        <v>0</v>
      </c>
      <c r="O103" s="5">
        <f ca="1">RTD("ice.xl",,$H103,_xll.ICEFldID(O$8))</f>
        <v>91</v>
      </c>
      <c r="P103" s="5">
        <f ca="1">RTD("ice.xl",,$H103,_xll.ICEFldID(P$8))</f>
        <v>135.9</v>
      </c>
      <c r="Q103" s="5">
        <f ca="1">RTD("ice.xl",,$H103,_xll.ICEFldID(Q$8))</f>
        <v>2.4900000000000002</v>
      </c>
      <c r="R103" s="4">
        <f t="shared" ca="1" si="22"/>
        <v>2.4900000000000002</v>
      </c>
      <c r="Z103" s="4">
        <f t="shared" ca="1" si="13"/>
        <v>82.025617533734362</v>
      </c>
      <c r="AA103" s="4">
        <f t="shared" ca="1" si="14"/>
        <v>79.974599999999995</v>
      </c>
      <c r="AB103" s="7">
        <f t="shared" ca="1" si="15"/>
        <v>81.427764690796423</v>
      </c>
      <c r="AC103" s="7" t="e">
        <f t="shared" ca="1" si="16"/>
        <v>#NUM!</v>
      </c>
      <c r="AD103" s="7">
        <f t="shared" ca="1" si="17"/>
        <v>81.05508469079642</v>
      </c>
      <c r="AE103" s="7">
        <f t="shared" ca="1" si="18"/>
        <v>79.974599999999995</v>
      </c>
    </row>
    <row r="104" spans="5:31" x14ac:dyDescent="0.35">
      <c r="E104" s="23">
        <f t="shared" ca="1" si="21"/>
        <v>44796.249999999767</v>
      </c>
      <c r="F104" s="19">
        <f t="shared" ca="1" si="21"/>
        <v>44796.249999999767</v>
      </c>
      <c r="G104" s="20">
        <f t="shared" si="20"/>
        <v>6</v>
      </c>
      <c r="H104" t="str">
        <f t="shared" ca="1" si="12"/>
        <v>KIAH FDH2208236_00Z-GEFS</v>
      </c>
      <c r="I104">
        <v>95</v>
      </c>
      <c r="J104" s="4">
        <f ca="1">32+ 1.8*RTD("ice.xl",,$H104,_xll.ICEFldID(J$8))</f>
        <v>78.331999999999994</v>
      </c>
      <c r="K104" s="5">
        <f ca="1">32+ 1.8*RTD("ice.xl",,$H104,_xll.ICEFldID(K$8))</f>
        <v>78.331999999999994</v>
      </c>
      <c r="L104" s="4">
        <f ca="1">RTD("ice.xl",,$H104,_xll.ICEFldID(L$8))</f>
        <v>83.1</v>
      </c>
      <c r="M104" s="6" t="e">
        <f ca="1">RTD("ice.xl",,$H104,_xll.ICEFldID(M$8))/25.4</f>
        <v>#VALUE!</v>
      </c>
      <c r="N104" s="4">
        <f ca="1">RTD("ice.xl",,$H104,_xll.ICEFldID(N$8))/25.4</f>
        <v>0</v>
      </c>
      <c r="O104" s="5">
        <f ca="1">RTD("ice.xl",,$H104,_xll.ICEFldID(O$8))</f>
        <v>91</v>
      </c>
      <c r="P104" s="5">
        <f ca="1">RTD("ice.xl",,$H104,_xll.ICEFldID(P$8))</f>
        <v>135.1</v>
      </c>
      <c r="Q104" s="5">
        <f ca="1">RTD("ice.xl",,$H104,_xll.ICEFldID(Q$8))</f>
        <v>2.48</v>
      </c>
      <c r="R104" s="4">
        <f t="shared" ca="1" si="22"/>
        <v>2.48</v>
      </c>
      <c r="Z104" s="4">
        <f t="shared" ca="1" si="13"/>
        <v>81.80629862787066</v>
      </c>
      <c r="AA104" s="4">
        <f t="shared" ca="1" si="14"/>
        <v>79.770899999999983</v>
      </c>
      <c r="AB104" s="7">
        <f t="shared" ca="1" si="15"/>
        <v>81.037329892095684</v>
      </c>
      <c r="AC104" s="7" t="e">
        <f t="shared" ca="1" si="16"/>
        <v>#NUM!</v>
      </c>
      <c r="AD104" s="7">
        <f t="shared" ca="1" si="17"/>
        <v>80.70794589209568</v>
      </c>
      <c r="AE104" s="7">
        <f t="shared" ca="1" si="18"/>
        <v>79.770899999999983</v>
      </c>
    </row>
    <row r="105" spans="5:31" x14ac:dyDescent="0.35">
      <c r="E105" s="23">
        <f t="shared" ca="1" si="21"/>
        <v>44796.291666666431</v>
      </c>
      <c r="F105" s="19">
        <f t="shared" ca="1" si="21"/>
        <v>44796.291666666431</v>
      </c>
      <c r="G105" s="20">
        <f t="shared" si="20"/>
        <v>7</v>
      </c>
      <c r="H105" t="str">
        <f t="shared" ca="1" si="12"/>
        <v>KIAH FDH2208237_00Z-GEFS</v>
      </c>
      <c r="I105">
        <v>96</v>
      </c>
      <c r="J105" s="4">
        <f ca="1">32+ 1.8*RTD("ice.xl",,$H105,_xll.ICEFldID(J$8))</f>
        <v>78.134</v>
      </c>
      <c r="K105" s="5">
        <f ca="1">32+ 1.8*RTD("ice.xl",,$H105,_xll.ICEFldID(K$8))</f>
        <v>78.134</v>
      </c>
      <c r="L105" s="4">
        <f ca="1">RTD("ice.xl",,$H105,_xll.ICEFldID(L$8))</f>
        <v>83.4</v>
      </c>
      <c r="M105" s="6" t="e">
        <f ca="1">RTD("ice.xl",,$H105,_xll.ICEFldID(M$8))/25.4</f>
        <v>#VALUE!</v>
      </c>
      <c r="N105" s="4">
        <f ca="1">RTD("ice.xl",,$H105,_xll.ICEFldID(N$8))/25.4</f>
        <v>0</v>
      </c>
      <c r="O105" s="5">
        <f ca="1">RTD("ice.xl",,$H105,_xll.ICEFldID(O$8))</f>
        <v>91</v>
      </c>
      <c r="P105" s="5">
        <f ca="1">RTD("ice.xl",,$H105,_xll.ICEFldID(P$8))</f>
        <v>134.1</v>
      </c>
      <c r="Q105" s="5">
        <f ca="1">RTD("ice.xl",,$H105,_xll.ICEFldID(Q$8))</f>
        <v>2.5</v>
      </c>
      <c r="R105" s="4">
        <f t="shared" ca="1" si="22"/>
        <v>2.5</v>
      </c>
      <c r="Z105" s="4">
        <f t="shared" ca="1" si="13"/>
        <v>81.581865886020267</v>
      </c>
      <c r="AA105" s="4">
        <f t="shared" ca="1" si="14"/>
        <v>79.5672</v>
      </c>
      <c r="AB105" s="7">
        <f t="shared" ca="1" si="15"/>
        <v>80.646396146456908</v>
      </c>
      <c r="AC105" s="7" t="e">
        <f t="shared" ca="1" si="16"/>
        <v>#NUM!</v>
      </c>
      <c r="AD105" s="7">
        <f t="shared" ca="1" si="17"/>
        <v>80.362684146456914</v>
      </c>
      <c r="AE105" s="7">
        <f t="shared" ca="1" si="18"/>
        <v>79.5672</v>
      </c>
    </row>
    <row r="106" spans="5:31" x14ac:dyDescent="0.35">
      <c r="E106" s="23">
        <f t="shared" ca="1" si="21"/>
        <v>44796.333333333096</v>
      </c>
      <c r="F106" s="19">
        <f t="shared" ca="1" si="21"/>
        <v>44796.333333333096</v>
      </c>
      <c r="G106" s="20">
        <f t="shared" si="20"/>
        <v>8</v>
      </c>
      <c r="H106" t="str">
        <f t="shared" ca="1" si="12"/>
        <v>KIAH FDH2208238_00Z-GEFS</v>
      </c>
      <c r="I106">
        <v>97</v>
      </c>
      <c r="J106" s="4">
        <f ca="1">32+ 1.8*RTD("ice.xl",,$H106,_xll.ICEFldID(J$8))</f>
        <v>79.141999999999996</v>
      </c>
      <c r="K106" s="5">
        <f ca="1">32+ 1.8*RTD("ice.xl",,$H106,_xll.ICEFldID(K$8))</f>
        <v>79.141999999999996</v>
      </c>
      <c r="L106" s="4">
        <f ca="1">RTD("ice.xl",,$H106,_xll.ICEFldID(L$8))</f>
        <v>81</v>
      </c>
      <c r="M106" s="6" t="e">
        <f ca="1">RTD("ice.xl",,$H106,_xll.ICEFldID(M$8))/25.4</f>
        <v>#VALUE!</v>
      </c>
      <c r="N106" s="4">
        <f ca="1">RTD("ice.xl",,$H106,_xll.ICEFldID(N$8))/25.4</f>
        <v>0</v>
      </c>
      <c r="O106" s="5">
        <f ca="1">RTD("ice.xl",,$H106,_xll.ICEFldID(O$8))</f>
        <v>92</v>
      </c>
      <c r="P106" s="5">
        <f ca="1">RTD("ice.xl",,$H106,_xll.ICEFldID(P$8))</f>
        <v>137.4</v>
      </c>
      <c r="Q106" s="5">
        <f ca="1">RTD("ice.xl",,$H106,_xll.ICEFldID(Q$8))</f>
        <v>2.64</v>
      </c>
      <c r="R106" s="4">
        <f t="shared" ca="1" si="22"/>
        <v>2.64</v>
      </c>
      <c r="Z106" s="4">
        <f t="shared" ca="1" si="13"/>
        <v>82.687865373597262</v>
      </c>
      <c r="AA106" s="4">
        <f t="shared" ca="1" si="14"/>
        <v>82.555830785750032</v>
      </c>
      <c r="AB106" s="7">
        <f t="shared" ca="1" si="15"/>
        <v>82.555830785750032</v>
      </c>
      <c r="AC106" s="7" t="e">
        <f t="shared" ca="1" si="16"/>
        <v>#NUM!</v>
      </c>
      <c r="AD106" s="7">
        <f t="shared" ca="1" si="17"/>
        <v>81.927190785750028</v>
      </c>
      <c r="AE106" s="7">
        <f t="shared" ca="1" si="18"/>
        <v>80.563199999999995</v>
      </c>
    </row>
    <row r="107" spans="5:31" x14ac:dyDescent="0.35">
      <c r="E107" s="23">
        <f t="shared" ref="E107:F122" ca="1" si="23">E106 + 1/24</f>
        <v>44796.37499999976</v>
      </c>
      <c r="F107" s="19">
        <f t="shared" ca="1" si="23"/>
        <v>44796.37499999976</v>
      </c>
      <c r="G107" s="20">
        <f t="shared" si="20"/>
        <v>9</v>
      </c>
      <c r="H107" t="str">
        <f t="shared" ca="1" si="12"/>
        <v>KIAH FDH2208239_00Z-GEFS</v>
      </c>
      <c r="I107">
        <v>98</v>
      </c>
      <c r="J107" s="4">
        <f ca="1">32+ 1.8*RTD("ice.xl",,$H107,_xll.ICEFldID(J$8))</f>
        <v>80.150000000000006</v>
      </c>
      <c r="K107" s="5">
        <f ca="1">32+ 1.8*RTD("ice.xl",,$H107,_xll.ICEFldID(K$8))</f>
        <v>80.150000000000006</v>
      </c>
      <c r="L107" s="4">
        <f ca="1">RTD("ice.xl",,$H107,_xll.ICEFldID(L$8))</f>
        <v>78.7</v>
      </c>
      <c r="M107" s="6" t="e">
        <f ca="1">RTD("ice.xl",,$H107,_xll.ICEFldID(M$8))/25.4</f>
        <v>#VALUE!</v>
      </c>
      <c r="N107" s="4">
        <f ca="1">RTD("ice.xl",,$H107,_xll.ICEFldID(N$8))/25.4</f>
        <v>0</v>
      </c>
      <c r="O107" s="5">
        <f ca="1">RTD("ice.xl",,$H107,_xll.ICEFldID(O$8))</f>
        <v>92</v>
      </c>
      <c r="P107" s="5">
        <f ca="1">RTD("ice.xl",,$H107,_xll.ICEFldID(P$8))</f>
        <v>140.6</v>
      </c>
      <c r="Q107" s="5">
        <f ca="1">RTD("ice.xl",,$H107,_xll.ICEFldID(Q$8))</f>
        <v>2.81</v>
      </c>
      <c r="R107" s="4">
        <f t="shared" ca="1" si="22"/>
        <v>2.81</v>
      </c>
      <c r="Z107" s="4">
        <f t="shared" ca="1" si="13"/>
        <v>83.80025175808764</v>
      </c>
      <c r="AA107" s="4">
        <f t="shared" ca="1" si="14"/>
        <v>84.36848860638024</v>
      </c>
      <c r="AB107" s="7">
        <f t="shared" ca="1" si="15"/>
        <v>84.36848860638024</v>
      </c>
      <c r="AC107" s="7" t="e">
        <f t="shared" ca="1" si="16"/>
        <v>#NUM!</v>
      </c>
      <c r="AD107" s="7">
        <f t="shared" ca="1" si="17"/>
        <v>83.505388606380237</v>
      </c>
      <c r="AE107" s="7">
        <f t="shared" ca="1" si="18"/>
        <v>81.563900000000004</v>
      </c>
    </row>
    <row r="108" spans="5:31" x14ac:dyDescent="0.35">
      <c r="E108" s="23">
        <f t="shared" ca="1" si="23"/>
        <v>44796.416666666424</v>
      </c>
      <c r="F108" s="19">
        <f t="shared" ca="1" si="23"/>
        <v>44796.416666666424</v>
      </c>
      <c r="G108" s="20">
        <f t="shared" si="20"/>
        <v>10</v>
      </c>
      <c r="H108" t="str">
        <f t="shared" ca="1" si="12"/>
        <v>KIAH FDH22082310_00Z-GEFS</v>
      </c>
      <c r="I108">
        <v>99</v>
      </c>
      <c r="J108" s="4" t="e">
        <f ca="1">32+ 1.8*RTD("ice.xl",,$H108,_xll.ICEFldID(J$8))</f>
        <v>#VALUE!</v>
      </c>
      <c r="K108" s="5" t="e">
        <f ca="1">32+ 1.8*RTD("ice.xl",,$H108,_xll.ICEFldID(K$8))</f>
        <v>#VALUE!</v>
      </c>
      <c r="L108" s="4" t="str">
        <f ca="1">RTD("ice.xl",,$H108,_xll.ICEFldID(L$8))</f>
        <v/>
      </c>
      <c r="M108" s="6" t="e">
        <f ca="1">RTD("ice.xl",,$H108,_xll.ICEFldID(M$8))/25.4</f>
        <v>#VALUE!</v>
      </c>
      <c r="N108" s="4" t="e">
        <f ca="1">RTD("ice.xl",,$H108,_xll.ICEFldID(N$8))/25.4</f>
        <v>#VALUE!</v>
      </c>
      <c r="O108" s="5" t="str">
        <f ca="1">RTD("ice.xl",,$H108,_xll.ICEFldID(O$8))</f>
        <v/>
      </c>
      <c r="P108" s="5" t="str">
        <f ca="1">RTD("ice.xl",,$H108,_xll.ICEFldID(P$8))</f>
        <v/>
      </c>
      <c r="Q108" s="5" t="str">
        <f ca="1">RTD("ice.xl",,$H108,_xll.ICEFldID(Q$8))</f>
        <v/>
      </c>
      <c r="R108" s="4" t="str">
        <f t="shared" ca="1" si="22"/>
        <v/>
      </c>
      <c r="Z108" s="4" t="e">
        <f t="shared" ca="1" si="13"/>
        <v>#VALUE!</v>
      </c>
      <c r="AA108" s="4" t="e">
        <f t="shared" ca="1" si="14"/>
        <v>#VALUE!</v>
      </c>
      <c r="AB108" s="7" t="e">
        <f t="shared" ca="1" si="15"/>
        <v>#VALUE!</v>
      </c>
      <c r="AC108" s="7" t="e">
        <f t="shared" ca="1" si="16"/>
        <v>#VALUE!</v>
      </c>
      <c r="AD108" s="7" t="e">
        <f t="shared" ca="1" si="17"/>
        <v>#VALUE!</v>
      </c>
      <c r="AE108" s="7" t="e">
        <f t="shared" ca="1" si="18"/>
        <v>#VALUE!</v>
      </c>
    </row>
    <row r="109" spans="5:31" x14ac:dyDescent="0.35">
      <c r="E109" s="23">
        <f t="shared" ca="1" si="23"/>
        <v>44796.458333333088</v>
      </c>
      <c r="F109" s="19">
        <f t="shared" ca="1" si="23"/>
        <v>44796.458333333088</v>
      </c>
      <c r="G109" s="20">
        <f t="shared" si="20"/>
        <v>11</v>
      </c>
      <c r="H109" t="str">
        <f t="shared" ca="1" si="12"/>
        <v>KIAH FDH22082311_00Z-GEFS</v>
      </c>
      <c r="I109">
        <v>100</v>
      </c>
      <c r="J109" s="4" t="e">
        <f ca="1">32+ 1.8*RTD("ice.xl",,$H109,_xll.ICEFldID(J$8))</f>
        <v>#VALUE!</v>
      </c>
      <c r="K109" s="5" t="e">
        <f ca="1">32+ 1.8*RTD("ice.xl",,$H109,_xll.ICEFldID(K$8))</f>
        <v>#VALUE!</v>
      </c>
      <c r="L109" s="4" t="str">
        <f ca="1">RTD("ice.xl",,$H109,_xll.ICEFldID(L$8))</f>
        <v/>
      </c>
      <c r="M109" s="6" t="e">
        <f ca="1">RTD("ice.xl",,$H109,_xll.ICEFldID(M$8))/25.4</f>
        <v>#VALUE!</v>
      </c>
      <c r="N109" s="4" t="e">
        <f ca="1">RTD("ice.xl",,$H109,_xll.ICEFldID(N$8))/25.4</f>
        <v>#VALUE!</v>
      </c>
      <c r="O109" s="5" t="str">
        <f ca="1">RTD("ice.xl",,$H109,_xll.ICEFldID(O$8))</f>
        <v/>
      </c>
      <c r="P109" s="5" t="str">
        <f ca="1">RTD("ice.xl",,$H109,_xll.ICEFldID(P$8))</f>
        <v/>
      </c>
      <c r="Q109" s="5" t="str">
        <f ca="1">RTD("ice.xl",,$H109,_xll.ICEFldID(Q$8))</f>
        <v/>
      </c>
      <c r="R109" s="4" t="str">
        <f t="shared" ca="1" si="22"/>
        <v/>
      </c>
      <c r="Z109" s="4" t="e">
        <f t="shared" ca="1" si="13"/>
        <v>#VALUE!</v>
      </c>
      <c r="AA109" s="4" t="e">
        <f t="shared" ca="1" si="14"/>
        <v>#VALUE!</v>
      </c>
      <c r="AB109" s="7" t="e">
        <f t="shared" ca="1" si="15"/>
        <v>#VALUE!</v>
      </c>
      <c r="AC109" s="7" t="e">
        <f t="shared" ca="1" si="16"/>
        <v>#VALUE!</v>
      </c>
      <c r="AD109" s="7" t="e">
        <f t="shared" ca="1" si="17"/>
        <v>#VALUE!</v>
      </c>
      <c r="AE109" s="7" t="e">
        <f t="shared" ca="1" si="18"/>
        <v>#VALUE!</v>
      </c>
    </row>
    <row r="110" spans="5:31" x14ac:dyDescent="0.35">
      <c r="E110" s="23">
        <f t="shared" ca="1" si="23"/>
        <v>44796.499999999753</v>
      </c>
      <c r="F110" s="19">
        <f t="shared" ca="1" si="23"/>
        <v>44796.499999999753</v>
      </c>
      <c r="G110" s="20">
        <f t="shared" si="20"/>
        <v>12</v>
      </c>
      <c r="H110" t="str">
        <f t="shared" ca="1" si="12"/>
        <v>KIAH FDH22082312_00Z-GEFS</v>
      </c>
      <c r="I110">
        <v>101</v>
      </c>
      <c r="J110" s="4" t="e">
        <f ca="1">32+ 1.8*RTD("ice.xl",,$H110,_xll.ICEFldID(J$8))</f>
        <v>#VALUE!</v>
      </c>
      <c r="K110" s="5" t="e">
        <f ca="1">32+ 1.8*RTD("ice.xl",,$H110,_xll.ICEFldID(K$8))</f>
        <v>#VALUE!</v>
      </c>
      <c r="L110" s="4" t="str">
        <f ca="1">RTD("ice.xl",,$H110,_xll.ICEFldID(L$8))</f>
        <v/>
      </c>
      <c r="M110" s="6" t="e">
        <f ca="1">RTD("ice.xl",,$H110,_xll.ICEFldID(M$8))/25.4</f>
        <v>#VALUE!</v>
      </c>
      <c r="N110" s="4" t="e">
        <f ca="1">RTD("ice.xl",,$H110,_xll.ICEFldID(N$8))/25.4</f>
        <v>#VALUE!</v>
      </c>
      <c r="O110" s="5" t="str">
        <f ca="1">RTD("ice.xl",,$H110,_xll.ICEFldID(O$8))</f>
        <v/>
      </c>
      <c r="P110" s="5" t="str">
        <f ca="1">RTD("ice.xl",,$H110,_xll.ICEFldID(P$8))</f>
        <v/>
      </c>
      <c r="Q110" s="5" t="str">
        <f ca="1">RTD("ice.xl",,$H110,_xll.ICEFldID(Q$8))</f>
        <v/>
      </c>
      <c r="R110" s="4" t="str">
        <f t="shared" ca="1" si="22"/>
        <v/>
      </c>
      <c r="Z110" s="4" t="e">
        <f t="shared" ca="1" si="13"/>
        <v>#VALUE!</v>
      </c>
      <c r="AA110" s="4" t="e">
        <f t="shared" ca="1" si="14"/>
        <v>#VALUE!</v>
      </c>
      <c r="AB110" s="7" t="e">
        <f t="shared" ca="1" si="15"/>
        <v>#VALUE!</v>
      </c>
      <c r="AC110" s="7" t="e">
        <f t="shared" ca="1" si="16"/>
        <v>#VALUE!</v>
      </c>
      <c r="AD110" s="7" t="e">
        <f t="shared" ca="1" si="17"/>
        <v>#VALUE!</v>
      </c>
      <c r="AE110" s="7" t="e">
        <f t="shared" ca="1" si="18"/>
        <v>#VALUE!</v>
      </c>
    </row>
    <row r="111" spans="5:31" x14ac:dyDescent="0.35">
      <c r="E111" s="23">
        <f t="shared" ca="1" si="23"/>
        <v>44796.541666666417</v>
      </c>
      <c r="F111" s="19">
        <f t="shared" ca="1" si="23"/>
        <v>44796.541666666417</v>
      </c>
      <c r="G111" s="20">
        <f t="shared" si="20"/>
        <v>13</v>
      </c>
      <c r="H111" t="str">
        <f t="shared" ca="1" si="12"/>
        <v>KIAH FDH22082313_00Z-GEFS</v>
      </c>
      <c r="I111">
        <v>102</v>
      </c>
      <c r="J111" s="4" t="e">
        <f ca="1">32+ 1.8*RTD("ice.xl",,$H111,_xll.ICEFldID(J$8))</f>
        <v>#VALUE!</v>
      </c>
      <c r="K111" s="5" t="e">
        <f ca="1">32+ 1.8*RTD("ice.xl",,$H111,_xll.ICEFldID(K$8))</f>
        <v>#VALUE!</v>
      </c>
      <c r="L111" s="4" t="str">
        <f ca="1">RTD("ice.xl",,$H111,_xll.ICEFldID(L$8))</f>
        <v/>
      </c>
      <c r="M111" s="6" t="e">
        <f ca="1">RTD("ice.xl",,$H111,_xll.ICEFldID(M$8))/25.4</f>
        <v>#VALUE!</v>
      </c>
      <c r="N111" s="4" t="e">
        <f ca="1">RTD("ice.xl",,$H111,_xll.ICEFldID(N$8))/25.4</f>
        <v>#VALUE!</v>
      </c>
      <c r="O111" s="5" t="str">
        <f ca="1">RTD("ice.xl",,$H111,_xll.ICEFldID(O$8))</f>
        <v/>
      </c>
      <c r="P111" s="5" t="str">
        <f ca="1">RTD("ice.xl",,$H111,_xll.ICEFldID(P$8))</f>
        <v/>
      </c>
      <c r="Q111" s="5" t="str">
        <f ca="1">RTD("ice.xl",,$H111,_xll.ICEFldID(Q$8))</f>
        <v/>
      </c>
      <c r="R111" s="4" t="str">
        <f t="shared" ca="1" si="22"/>
        <v/>
      </c>
      <c r="Z111" s="4" t="e">
        <f t="shared" ca="1" si="13"/>
        <v>#VALUE!</v>
      </c>
      <c r="AA111" s="4" t="e">
        <f t="shared" ca="1" si="14"/>
        <v>#VALUE!</v>
      </c>
      <c r="AB111" s="7" t="e">
        <f t="shared" ca="1" si="15"/>
        <v>#VALUE!</v>
      </c>
      <c r="AC111" s="7" t="e">
        <f t="shared" ca="1" si="16"/>
        <v>#VALUE!</v>
      </c>
      <c r="AD111" s="7" t="e">
        <f t="shared" ca="1" si="17"/>
        <v>#VALUE!</v>
      </c>
      <c r="AE111" s="7" t="e">
        <f t="shared" ca="1" si="18"/>
        <v>#VALUE!</v>
      </c>
    </row>
    <row r="112" spans="5:31" x14ac:dyDescent="0.35">
      <c r="E112" s="23">
        <f t="shared" ca="1" si="23"/>
        <v>44796.583333333081</v>
      </c>
      <c r="F112" s="19">
        <f t="shared" ca="1" si="23"/>
        <v>44796.583333333081</v>
      </c>
      <c r="G112" s="20">
        <f t="shared" si="20"/>
        <v>14</v>
      </c>
      <c r="H112" t="str">
        <f t="shared" ca="1" si="12"/>
        <v>KIAH FDH22082314_00Z-GEFS</v>
      </c>
      <c r="I112">
        <v>103</v>
      </c>
      <c r="J112" s="4" t="e">
        <f ca="1">32+ 1.8*RTD("ice.xl",,$H112,_xll.ICEFldID(J$8))</f>
        <v>#VALUE!</v>
      </c>
      <c r="K112" s="5" t="e">
        <f ca="1">32+ 1.8*RTD("ice.xl",,$H112,_xll.ICEFldID(K$8))</f>
        <v>#VALUE!</v>
      </c>
      <c r="L112" s="4" t="str">
        <f ca="1">RTD("ice.xl",,$H112,_xll.ICEFldID(L$8))</f>
        <v/>
      </c>
      <c r="M112" s="6" t="e">
        <f ca="1">RTD("ice.xl",,$H112,_xll.ICEFldID(M$8))/25.4</f>
        <v>#VALUE!</v>
      </c>
      <c r="N112" s="4" t="e">
        <f ca="1">RTD("ice.xl",,$H112,_xll.ICEFldID(N$8))/25.4</f>
        <v>#VALUE!</v>
      </c>
      <c r="O112" s="5" t="str">
        <f ca="1">RTD("ice.xl",,$H112,_xll.ICEFldID(O$8))</f>
        <v/>
      </c>
      <c r="P112" s="5" t="str">
        <f ca="1">RTD("ice.xl",,$H112,_xll.ICEFldID(P$8))</f>
        <v/>
      </c>
      <c r="Q112" s="5" t="str">
        <f ca="1">RTD("ice.xl",,$H112,_xll.ICEFldID(Q$8))</f>
        <v/>
      </c>
      <c r="R112" s="4" t="str">
        <f t="shared" ca="1" si="22"/>
        <v/>
      </c>
      <c r="Z112" s="4" t="e">
        <f t="shared" ca="1" si="13"/>
        <v>#VALUE!</v>
      </c>
      <c r="AA112" s="4" t="e">
        <f t="shared" ca="1" si="14"/>
        <v>#VALUE!</v>
      </c>
      <c r="AB112" s="7" t="e">
        <f t="shared" ca="1" si="15"/>
        <v>#VALUE!</v>
      </c>
      <c r="AC112" s="7" t="e">
        <f t="shared" ca="1" si="16"/>
        <v>#VALUE!</v>
      </c>
      <c r="AD112" s="7" t="e">
        <f t="shared" ca="1" si="17"/>
        <v>#VALUE!</v>
      </c>
      <c r="AE112" s="7" t="e">
        <f t="shared" ca="1" si="18"/>
        <v>#VALUE!</v>
      </c>
    </row>
    <row r="113" spans="5:31" x14ac:dyDescent="0.35">
      <c r="E113" s="23">
        <f t="shared" ca="1" si="23"/>
        <v>44796.624999999745</v>
      </c>
      <c r="F113" s="19">
        <f t="shared" ca="1" si="23"/>
        <v>44796.624999999745</v>
      </c>
      <c r="G113" s="20">
        <f t="shared" si="20"/>
        <v>15</v>
      </c>
      <c r="H113" t="str">
        <f t="shared" ca="1" si="12"/>
        <v>KIAH FDH22082315_00Z-GEFS</v>
      </c>
      <c r="I113">
        <v>104</v>
      </c>
      <c r="J113" s="4" t="e">
        <f ca="1">32+ 1.8*RTD("ice.xl",,$H113,_xll.ICEFldID(J$8))</f>
        <v>#VALUE!</v>
      </c>
      <c r="K113" s="5" t="e">
        <f ca="1">32+ 1.8*RTD("ice.xl",,$H113,_xll.ICEFldID(K$8))</f>
        <v>#VALUE!</v>
      </c>
      <c r="L113" s="4" t="str">
        <f ca="1">RTD("ice.xl",,$H113,_xll.ICEFldID(L$8))</f>
        <v/>
      </c>
      <c r="M113" s="6" t="e">
        <f ca="1">RTD("ice.xl",,$H113,_xll.ICEFldID(M$8))/25.4</f>
        <v>#VALUE!</v>
      </c>
      <c r="N113" s="4" t="e">
        <f ca="1">RTD("ice.xl",,$H113,_xll.ICEFldID(N$8))/25.4</f>
        <v>#VALUE!</v>
      </c>
      <c r="O113" s="5" t="str">
        <f ca="1">RTD("ice.xl",,$H113,_xll.ICEFldID(O$8))</f>
        <v/>
      </c>
      <c r="P113" s="5" t="str">
        <f ca="1">RTD("ice.xl",,$H113,_xll.ICEFldID(P$8))</f>
        <v/>
      </c>
      <c r="Q113" s="5" t="str">
        <f ca="1">RTD("ice.xl",,$H113,_xll.ICEFldID(Q$8))</f>
        <v/>
      </c>
      <c r="R113" s="4" t="str">
        <f t="shared" ca="1" si="22"/>
        <v/>
      </c>
      <c r="Z113" s="4" t="e">
        <f t="shared" ca="1" si="13"/>
        <v>#VALUE!</v>
      </c>
      <c r="AA113" s="4" t="e">
        <f t="shared" ca="1" si="14"/>
        <v>#VALUE!</v>
      </c>
      <c r="AB113" s="7" t="e">
        <f t="shared" ca="1" si="15"/>
        <v>#VALUE!</v>
      </c>
      <c r="AC113" s="7" t="e">
        <f t="shared" ca="1" si="16"/>
        <v>#VALUE!</v>
      </c>
      <c r="AD113" s="7" t="e">
        <f t="shared" ca="1" si="17"/>
        <v>#VALUE!</v>
      </c>
      <c r="AE113" s="7" t="e">
        <f t="shared" ca="1" si="18"/>
        <v>#VALUE!</v>
      </c>
    </row>
    <row r="114" spans="5:31" x14ac:dyDescent="0.35">
      <c r="E114" s="23">
        <f t="shared" ca="1" si="23"/>
        <v>44796.66666666641</v>
      </c>
      <c r="F114" s="19">
        <f t="shared" ca="1" si="23"/>
        <v>44796.66666666641</v>
      </c>
      <c r="G114" s="20">
        <f t="shared" si="20"/>
        <v>16</v>
      </c>
      <c r="H114" t="str">
        <f t="shared" ca="1" si="12"/>
        <v>KIAH FDH22082316_00Z-GEFS</v>
      </c>
      <c r="I114">
        <v>105</v>
      </c>
      <c r="J114" s="4" t="e">
        <f ca="1">32+ 1.8*RTD("ice.xl",,$H114,_xll.ICEFldID(J$8))</f>
        <v>#VALUE!</v>
      </c>
      <c r="K114" s="5" t="e">
        <f ca="1">32+ 1.8*RTD("ice.xl",,$H114,_xll.ICEFldID(K$8))</f>
        <v>#VALUE!</v>
      </c>
      <c r="L114" s="4" t="str">
        <f ca="1">RTD("ice.xl",,$H114,_xll.ICEFldID(L$8))</f>
        <v/>
      </c>
      <c r="M114" s="6" t="e">
        <f ca="1">RTD("ice.xl",,$H114,_xll.ICEFldID(M$8))/25.4</f>
        <v>#VALUE!</v>
      </c>
      <c r="N114" s="4" t="e">
        <f ca="1">RTD("ice.xl",,$H114,_xll.ICEFldID(N$8))/25.4</f>
        <v>#VALUE!</v>
      </c>
      <c r="O114" s="5" t="str">
        <f ca="1">RTD("ice.xl",,$H114,_xll.ICEFldID(O$8))</f>
        <v/>
      </c>
      <c r="P114" s="5" t="str">
        <f ca="1">RTD("ice.xl",,$H114,_xll.ICEFldID(P$8))</f>
        <v/>
      </c>
      <c r="Q114" s="5" t="str">
        <f ca="1">RTD("ice.xl",,$H114,_xll.ICEFldID(Q$8))</f>
        <v/>
      </c>
      <c r="R114" s="4" t="str">
        <f t="shared" ca="1" si="22"/>
        <v/>
      </c>
      <c r="Z114" s="4" t="e">
        <f t="shared" ca="1" si="13"/>
        <v>#VALUE!</v>
      </c>
      <c r="AA114" s="4" t="e">
        <f t="shared" ca="1" si="14"/>
        <v>#VALUE!</v>
      </c>
      <c r="AB114" s="7" t="e">
        <f t="shared" ca="1" si="15"/>
        <v>#VALUE!</v>
      </c>
      <c r="AC114" s="7" t="e">
        <f t="shared" ca="1" si="16"/>
        <v>#VALUE!</v>
      </c>
      <c r="AD114" s="7" t="e">
        <f t="shared" ca="1" si="17"/>
        <v>#VALUE!</v>
      </c>
      <c r="AE114" s="7" t="e">
        <f t="shared" ca="1" si="18"/>
        <v>#VALUE!</v>
      </c>
    </row>
    <row r="115" spans="5:31" x14ac:dyDescent="0.35">
      <c r="E115" s="23">
        <f t="shared" ca="1" si="23"/>
        <v>44796.708333333074</v>
      </c>
      <c r="F115" s="19">
        <f t="shared" ca="1" si="23"/>
        <v>44796.708333333074</v>
      </c>
      <c r="G115" s="20">
        <f t="shared" si="20"/>
        <v>17</v>
      </c>
      <c r="H115" t="str">
        <f t="shared" ca="1" si="12"/>
        <v>KIAH FDH22082317_00Z-GEFS</v>
      </c>
      <c r="I115">
        <v>106</v>
      </c>
      <c r="J115" s="4" t="e">
        <f ca="1">32+ 1.8*RTD("ice.xl",,$H115,_xll.ICEFldID(J$8))</f>
        <v>#VALUE!</v>
      </c>
      <c r="K115" s="5" t="e">
        <f ca="1">32+ 1.8*RTD("ice.xl",,$H115,_xll.ICEFldID(K$8))</f>
        <v>#VALUE!</v>
      </c>
      <c r="L115" s="4" t="str">
        <f ca="1">RTD("ice.xl",,$H115,_xll.ICEFldID(L$8))</f>
        <v/>
      </c>
      <c r="M115" s="6" t="e">
        <f ca="1">RTD("ice.xl",,$H115,_xll.ICEFldID(M$8))/25.4</f>
        <v>#VALUE!</v>
      </c>
      <c r="N115" s="4" t="e">
        <f ca="1">RTD("ice.xl",,$H115,_xll.ICEFldID(N$8))/25.4</f>
        <v>#VALUE!</v>
      </c>
      <c r="O115" s="5" t="str">
        <f ca="1">RTD("ice.xl",,$H115,_xll.ICEFldID(O$8))</f>
        <v/>
      </c>
      <c r="P115" s="5" t="str">
        <f ca="1">RTD("ice.xl",,$H115,_xll.ICEFldID(P$8))</f>
        <v/>
      </c>
      <c r="Q115" s="5" t="str">
        <f ca="1">RTD("ice.xl",,$H115,_xll.ICEFldID(Q$8))</f>
        <v/>
      </c>
      <c r="R115" s="4" t="str">
        <f t="shared" ca="1" si="22"/>
        <v/>
      </c>
      <c r="Z115" s="4" t="e">
        <f t="shared" ca="1" si="13"/>
        <v>#VALUE!</v>
      </c>
      <c r="AA115" s="4" t="e">
        <f t="shared" ca="1" si="14"/>
        <v>#VALUE!</v>
      </c>
      <c r="AB115" s="7" t="e">
        <f t="shared" ca="1" si="15"/>
        <v>#VALUE!</v>
      </c>
      <c r="AC115" s="7" t="e">
        <f t="shared" ca="1" si="16"/>
        <v>#VALUE!</v>
      </c>
      <c r="AD115" s="7" t="e">
        <f t="shared" ca="1" si="17"/>
        <v>#VALUE!</v>
      </c>
      <c r="AE115" s="7" t="e">
        <f t="shared" ca="1" si="18"/>
        <v>#VALUE!</v>
      </c>
    </row>
    <row r="116" spans="5:31" x14ac:dyDescent="0.35">
      <c r="E116" s="23">
        <f t="shared" ca="1" si="23"/>
        <v>44796.749999999738</v>
      </c>
      <c r="F116" s="19">
        <f t="shared" ca="1" si="23"/>
        <v>44796.749999999738</v>
      </c>
      <c r="G116" s="20">
        <f t="shared" si="20"/>
        <v>18</v>
      </c>
      <c r="H116" t="str">
        <f t="shared" ca="1" si="12"/>
        <v>KIAH FDH22082318_00Z-GEFS</v>
      </c>
      <c r="I116">
        <v>107</v>
      </c>
      <c r="J116" s="4" t="e">
        <f ca="1">32+ 1.8*RTD("ice.xl",,$H116,_xll.ICEFldID(J$8))</f>
        <v>#VALUE!</v>
      </c>
      <c r="K116" s="5" t="e">
        <f ca="1">32+ 1.8*RTD("ice.xl",,$H116,_xll.ICEFldID(K$8))</f>
        <v>#VALUE!</v>
      </c>
      <c r="L116" s="4" t="str">
        <f ca="1">RTD("ice.xl",,$H116,_xll.ICEFldID(L$8))</f>
        <v/>
      </c>
      <c r="M116" s="6" t="e">
        <f ca="1">RTD("ice.xl",,$H116,_xll.ICEFldID(M$8))/25.4</f>
        <v>#VALUE!</v>
      </c>
      <c r="N116" s="4" t="e">
        <f ca="1">RTD("ice.xl",,$H116,_xll.ICEFldID(N$8))/25.4</f>
        <v>#VALUE!</v>
      </c>
      <c r="O116" s="5" t="str">
        <f ca="1">RTD("ice.xl",,$H116,_xll.ICEFldID(O$8))</f>
        <v/>
      </c>
      <c r="P116" s="5" t="str">
        <f ca="1">RTD("ice.xl",,$H116,_xll.ICEFldID(P$8))</f>
        <v/>
      </c>
      <c r="Q116" s="5" t="str">
        <f ca="1">RTD("ice.xl",,$H116,_xll.ICEFldID(Q$8))</f>
        <v/>
      </c>
      <c r="R116" s="4" t="str">
        <f t="shared" ca="1" si="22"/>
        <v/>
      </c>
      <c r="Z116" s="4" t="e">
        <f t="shared" ca="1" si="13"/>
        <v>#VALUE!</v>
      </c>
      <c r="AA116" s="4" t="e">
        <f t="shared" ca="1" si="14"/>
        <v>#VALUE!</v>
      </c>
      <c r="AB116" s="7" t="e">
        <f t="shared" ca="1" si="15"/>
        <v>#VALUE!</v>
      </c>
      <c r="AC116" s="7" t="e">
        <f t="shared" ca="1" si="16"/>
        <v>#VALUE!</v>
      </c>
      <c r="AD116" s="7" t="e">
        <f t="shared" ca="1" si="17"/>
        <v>#VALUE!</v>
      </c>
      <c r="AE116" s="7" t="e">
        <f t="shared" ca="1" si="18"/>
        <v>#VALUE!</v>
      </c>
    </row>
    <row r="117" spans="5:31" x14ac:dyDescent="0.35">
      <c r="E117" s="23">
        <f t="shared" ca="1" si="23"/>
        <v>44796.791666666402</v>
      </c>
      <c r="F117" s="19">
        <f t="shared" ca="1" si="23"/>
        <v>44796.791666666402</v>
      </c>
      <c r="G117" s="20">
        <f t="shared" si="20"/>
        <v>19</v>
      </c>
      <c r="H117" t="str">
        <f t="shared" ca="1" si="12"/>
        <v>KIAH FDH22082319_00Z-GEFS</v>
      </c>
      <c r="I117">
        <v>108</v>
      </c>
      <c r="J117" s="4" t="e">
        <f ca="1">32+ 1.8*RTD("ice.xl",,$H117,_xll.ICEFldID(J$8))</f>
        <v>#VALUE!</v>
      </c>
      <c r="K117" s="5" t="e">
        <f ca="1">32+ 1.8*RTD("ice.xl",,$H117,_xll.ICEFldID(K$8))</f>
        <v>#VALUE!</v>
      </c>
      <c r="L117" s="4" t="str">
        <f ca="1">RTD("ice.xl",,$H117,_xll.ICEFldID(L$8))</f>
        <v/>
      </c>
      <c r="M117" s="6" t="e">
        <f ca="1">RTD("ice.xl",,$H117,_xll.ICEFldID(M$8))/25.4</f>
        <v>#VALUE!</v>
      </c>
      <c r="N117" s="4" t="e">
        <f ca="1">RTD("ice.xl",,$H117,_xll.ICEFldID(N$8))/25.4</f>
        <v>#VALUE!</v>
      </c>
      <c r="O117" s="5" t="str">
        <f ca="1">RTD("ice.xl",,$H117,_xll.ICEFldID(O$8))</f>
        <v/>
      </c>
      <c r="P117" s="5" t="str">
        <f ca="1">RTD("ice.xl",,$H117,_xll.ICEFldID(P$8))</f>
        <v/>
      </c>
      <c r="Q117" s="5" t="str">
        <f ca="1">RTD("ice.xl",,$H117,_xll.ICEFldID(Q$8))</f>
        <v/>
      </c>
      <c r="R117" s="4" t="str">
        <f t="shared" ca="1" si="22"/>
        <v/>
      </c>
      <c r="Z117" s="4" t="e">
        <f t="shared" ca="1" si="13"/>
        <v>#VALUE!</v>
      </c>
      <c r="AA117" s="4" t="e">
        <f t="shared" ca="1" si="14"/>
        <v>#VALUE!</v>
      </c>
      <c r="AB117" s="7" t="e">
        <f t="shared" ca="1" si="15"/>
        <v>#VALUE!</v>
      </c>
      <c r="AC117" s="7" t="e">
        <f t="shared" ca="1" si="16"/>
        <v>#VALUE!</v>
      </c>
      <c r="AD117" s="7" t="e">
        <f t="shared" ca="1" si="17"/>
        <v>#VALUE!</v>
      </c>
      <c r="AE117" s="7" t="e">
        <f t="shared" ca="1" si="18"/>
        <v>#VALUE!</v>
      </c>
    </row>
    <row r="118" spans="5:31" x14ac:dyDescent="0.35">
      <c r="E118" s="23">
        <f t="shared" ca="1" si="23"/>
        <v>44796.833333333067</v>
      </c>
      <c r="F118" s="19">
        <f t="shared" ca="1" si="23"/>
        <v>44796.833333333067</v>
      </c>
      <c r="G118" s="20">
        <f t="shared" si="20"/>
        <v>20</v>
      </c>
      <c r="H118" t="str">
        <f t="shared" ca="1" si="12"/>
        <v>KIAH FDH22082320_00Z-GEFS</v>
      </c>
      <c r="I118">
        <v>109</v>
      </c>
      <c r="J118" s="4">
        <f ca="1">32+ 1.8*RTD("ice.xl",,$H118,_xll.ICEFldID(J$8))</f>
        <v>81.158000000000001</v>
      </c>
      <c r="K118" s="5">
        <f ca="1">32+ 1.8*RTD("ice.xl",,$H118,_xll.ICEFldID(K$8))</f>
        <v>81.158000000000001</v>
      </c>
      <c r="L118" s="4">
        <f ca="1">RTD("ice.xl",,$H118,_xll.ICEFldID(L$8))</f>
        <v>74.7</v>
      </c>
      <c r="M118" s="6" t="e">
        <f ca="1">RTD("ice.xl",,$H118,_xll.ICEFldID(M$8))/25.4</f>
        <v>#VALUE!</v>
      </c>
      <c r="N118" s="4">
        <f ca="1">RTD("ice.xl",,$H118,_xll.ICEFldID(N$8))/25.4</f>
        <v>0</v>
      </c>
      <c r="O118" s="5">
        <f ca="1">RTD("ice.xl",,$H118,_xll.ICEFldID(O$8))</f>
        <v>94</v>
      </c>
      <c r="P118" s="5">
        <f ca="1">RTD("ice.xl",,$H118,_xll.ICEFldID(P$8))</f>
        <v>131</v>
      </c>
      <c r="Q118" s="5">
        <f ca="1">RTD("ice.xl",,$H118,_xll.ICEFldID(Q$8))</f>
        <v>3.01</v>
      </c>
      <c r="R118" s="4">
        <f t="shared" ca="1" si="22"/>
        <v>3.01</v>
      </c>
      <c r="Z118" s="4">
        <f t="shared" ca="1" si="13"/>
        <v>84.921337957950982</v>
      </c>
      <c r="AA118" s="4">
        <f t="shared" ca="1" si="14"/>
        <v>85.761847163119285</v>
      </c>
      <c r="AB118" s="7">
        <f t="shared" ca="1" si="15"/>
        <v>85.761847163119285</v>
      </c>
      <c r="AC118" s="7" t="e">
        <f t="shared" ca="1" si="16"/>
        <v>#NUM!</v>
      </c>
      <c r="AD118" s="7">
        <f t="shared" ca="1" si="17"/>
        <v>84.558395163119286</v>
      </c>
      <c r="AE118" s="7">
        <f t="shared" ca="1" si="18"/>
        <v>82.484700000000018</v>
      </c>
    </row>
    <row r="119" spans="5:31" x14ac:dyDescent="0.35">
      <c r="E119" s="23">
        <f t="shared" ca="1" si="23"/>
        <v>44796.874999999731</v>
      </c>
      <c r="F119" s="19">
        <f t="shared" ca="1" si="23"/>
        <v>44796.874999999731</v>
      </c>
      <c r="G119" s="20">
        <f t="shared" si="20"/>
        <v>21</v>
      </c>
      <c r="H119" t="str">
        <f t="shared" ca="1" si="12"/>
        <v>KIAH FDH22082321_00Z-GEFS</v>
      </c>
      <c r="I119">
        <v>110</v>
      </c>
      <c r="J119" s="4">
        <f ca="1">32+ 1.8*RTD("ice.xl",,$H119,_xll.ICEFldID(J$8))</f>
        <v>80.293999999999997</v>
      </c>
      <c r="K119" s="5">
        <f ca="1">32+ 1.8*RTD("ice.xl",,$H119,_xll.ICEFldID(K$8))</f>
        <v>80.293999999999997</v>
      </c>
      <c r="L119" s="4">
        <f ca="1">RTD("ice.xl",,$H119,_xll.ICEFldID(L$8))</f>
        <v>76.5</v>
      </c>
      <c r="M119" s="6" t="e">
        <f ca="1">RTD("ice.xl",,$H119,_xll.ICEFldID(M$8))/25.4</f>
        <v>#VALUE!</v>
      </c>
      <c r="N119" s="4">
        <f ca="1">RTD("ice.xl",,$H119,_xll.ICEFldID(N$8))/25.4</f>
        <v>0</v>
      </c>
      <c r="O119" s="5">
        <f ca="1">RTD("ice.xl",,$H119,_xll.ICEFldID(O$8))</f>
        <v>94</v>
      </c>
      <c r="P119" s="5">
        <f ca="1">RTD("ice.xl",,$H119,_xll.ICEFldID(P$8))</f>
        <v>130.6</v>
      </c>
      <c r="Q119" s="5">
        <f ca="1">RTD("ice.xl",,$H119,_xll.ICEFldID(Q$8))</f>
        <v>3.04</v>
      </c>
      <c r="R119" s="4">
        <f t="shared" ca="1" si="22"/>
        <v>3.04</v>
      </c>
      <c r="Z119" s="4">
        <f t="shared" ca="1" si="13"/>
        <v>83.941088305219878</v>
      </c>
      <c r="AA119" s="4">
        <f t="shared" ca="1" si="14"/>
        <v>84.344199560618691</v>
      </c>
      <c r="AB119" s="7">
        <f t="shared" ca="1" si="15"/>
        <v>84.344199560618691</v>
      </c>
      <c r="AC119" s="7" t="e">
        <f t="shared" ca="1" si="16"/>
        <v>#NUM!</v>
      </c>
      <c r="AD119" s="7">
        <f t="shared" ca="1" si="17"/>
        <v>83.204179560618684</v>
      </c>
      <c r="AE119" s="7">
        <f t="shared" ca="1" si="18"/>
        <v>81.618899999999996</v>
      </c>
    </row>
    <row r="120" spans="5:31" x14ac:dyDescent="0.35">
      <c r="E120" s="23">
        <f t="shared" ca="1" si="23"/>
        <v>44796.916666666395</v>
      </c>
      <c r="F120" s="19">
        <f t="shared" ca="1" si="23"/>
        <v>44796.916666666395</v>
      </c>
      <c r="G120" s="20">
        <f t="shared" si="20"/>
        <v>22</v>
      </c>
      <c r="H120" t="str">
        <f t="shared" ca="1" si="12"/>
        <v>KIAH FDH22082322_00Z-GEFS</v>
      </c>
      <c r="I120">
        <v>111</v>
      </c>
      <c r="J120" s="4" t="e">
        <f ca="1">32+ 1.8*RTD("ice.xl",,$H120,_xll.ICEFldID(J$8))</f>
        <v>#VALUE!</v>
      </c>
      <c r="K120" s="5" t="e">
        <f ca="1">32+ 1.8*RTD("ice.xl",,$H120,_xll.ICEFldID(K$8))</f>
        <v>#VALUE!</v>
      </c>
      <c r="L120" s="4" t="str">
        <f ca="1">RTD("ice.xl",,$H120,_xll.ICEFldID(L$8))</f>
        <v/>
      </c>
      <c r="M120" s="6" t="e">
        <f ca="1">RTD("ice.xl",,$H120,_xll.ICEFldID(M$8))/25.4</f>
        <v>#VALUE!</v>
      </c>
      <c r="N120" s="4" t="e">
        <f ca="1">RTD("ice.xl",,$H120,_xll.ICEFldID(N$8))/25.4</f>
        <v>#VALUE!</v>
      </c>
      <c r="O120" s="5" t="str">
        <f ca="1">RTD("ice.xl",,$H120,_xll.ICEFldID(O$8))</f>
        <v/>
      </c>
      <c r="P120" s="5" t="str">
        <f ca="1">RTD("ice.xl",,$H120,_xll.ICEFldID(P$8))</f>
        <v/>
      </c>
      <c r="Q120" s="5" t="str">
        <f ca="1">RTD("ice.xl",,$H120,_xll.ICEFldID(Q$8))</f>
        <v/>
      </c>
      <c r="R120" s="4" t="str">
        <f t="shared" ca="1" si="22"/>
        <v/>
      </c>
      <c r="Z120" s="4" t="e">
        <f t="shared" ca="1" si="13"/>
        <v>#VALUE!</v>
      </c>
      <c r="AA120" s="4" t="e">
        <f t="shared" ca="1" si="14"/>
        <v>#VALUE!</v>
      </c>
      <c r="AB120" s="7" t="e">
        <f t="shared" ca="1" si="15"/>
        <v>#VALUE!</v>
      </c>
      <c r="AC120" s="7" t="e">
        <f t="shared" ca="1" si="16"/>
        <v>#VALUE!</v>
      </c>
      <c r="AD120" s="7" t="e">
        <f t="shared" ca="1" si="17"/>
        <v>#VALUE!</v>
      </c>
      <c r="AE120" s="7" t="e">
        <f t="shared" ca="1" si="18"/>
        <v>#VALUE!</v>
      </c>
    </row>
    <row r="121" spans="5:31" x14ac:dyDescent="0.35">
      <c r="E121" s="23">
        <f t="shared" ca="1" si="23"/>
        <v>44796.958333333059</v>
      </c>
      <c r="F121" s="19">
        <f t="shared" ca="1" si="23"/>
        <v>44796.958333333059</v>
      </c>
      <c r="G121" s="20">
        <f t="shared" si="20"/>
        <v>23</v>
      </c>
      <c r="H121" t="str">
        <f t="shared" ca="1" si="12"/>
        <v>KIAH FDH22082323_00Z-GEFS</v>
      </c>
      <c r="I121">
        <v>112</v>
      </c>
      <c r="J121" s="4">
        <f ca="1">32+ 1.8*RTD("ice.xl",,$H121,_xll.ICEFldID(J$8))</f>
        <v>79.033999999999992</v>
      </c>
      <c r="K121" s="5">
        <f ca="1">32+ 1.8*RTD("ice.xl",,$H121,_xll.ICEFldID(K$8))</f>
        <v>79.033999999999992</v>
      </c>
      <c r="L121" s="4">
        <f ca="1">RTD("ice.xl",,$H121,_xll.ICEFldID(L$8))</f>
        <v>79.3</v>
      </c>
      <c r="M121" s="6" t="e">
        <f ca="1">RTD("ice.xl",,$H121,_xll.ICEFldID(M$8))/25.4</f>
        <v>#VALUE!</v>
      </c>
      <c r="N121" s="4">
        <f ca="1">RTD("ice.xl",,$H121,_xll.ICEFldID(N$8))/25.4</f>
        <v>0</v>
      </c>
      <c r="O121" s="5">
        <f ca="1">RTD("ice.xl",,$H121,_xll.ICEFldID(O$8))</f>
        <v>92</v>
      </c>
      <c r="P121" s="5">
        <f ca="1">RTD("ice.xl",,$H121,_xll.ICEFldID(P$8))</f>
        <v>128.5</v>
      </c>
      <c r="Q121" s="5">
        <f ca="1">RTD("ice.xl",,$H121,_xll.ICEFldID(Q$8))</f>
        <v>2.87</v>
      </c>
      <c r="R121" s="4">
        <f t="shared" ca="1" si="22"/>
        <v>2.87</v>
      </c>
      <c r="Z121" s="4">
        <f t="shared" ca="1" si="13"/>
        <v>82.535965234426939</v>
      </c>
      <c r="AA121" s="4">
        <f t="shared" ca="1" si="14"/>
        <v>82.200095386661332</v>
      </c>
      <c r="AB121" s="7">
        <f t="shared" ca="1" si="15"/>
        <v>82.200095386661332</v>
      </c>
      <c r="AC121" s="7" t="e">
        <f t="shared" ca="1" si="16"/>
        <v>#NUM!</v>
      </c>
      <c r="AD121" s="7">
        <f t="shared" ca="1" si="17"/>
        <v>81.291971386661331</v>
      </c>
      <c r="AE121" s="7">
        <f t="shared" ca="1" si="18"/>
        <v>80.364499999999992</v>
      </c>
    </row>
    <row r="122" spans="5:31" x14ac:dyDescent="0.35">
      <c r="E122" s="23">
        <f t="shared" ca="1" si="23"/>
        <v>44796.999999999724</v>
      </c>
      <c r="F122" s="19">
        <f t="shared" ca="1" si="23"/>
        <v>44796.999999999724</v>
      </c>
      <c r="G122" s="20">
        <f t="shared" si="20"/>
        <v>24</v>
      </c>
      <c r="H122" t="str">
        <f t="shared" ca="1" si="12"/>
        <v>KIAH FDH22082324_00Z-GEFS</v>
      </c>
      <c r="I122">
        <v>113</v>
      </c>
      <c r="J122" s="4">
        <f ca="1">32+ 1.8*RTD("ice.xl",,$H122,_xll.ICEFldID(J$8))</f>
        <v>78.638000000000005</v>
      </c>
      <c r="K122" s="5">
        <f ca="1">32+ 1.8*RTD("ice.xl",,$H122,_xll.ICEFldID(K$8))</f>
        <v>78.638000000000005</v>
      </c>
      <c r="L122" s="4">
        <f ca="1">RTD("ice.xl",,$H122,_xll.ICEFldID(L$8))</f>
        <v>80.3</v>
      </c>
      <c r="M122" s="6" t="e">
        <f ca="1">RTD("ice.xl",,$H122,_xll.ICEFldID(M$8))/25.4</f>
        <v>#VALUE!</v>
      </c>
      <c r="N122" s="4">
        <f ca="1">RTD("ice.xl",,$H122,_xll.ICEFldID(N$8))/25.4</f>
        <v>0</v>
      </c>
      <c r="O122" s="5">
        <f ca="1">RTD("ice.xl",,$H122,_xll.ICEFldID(O$8))</f>
        <v>91</v>
      </c>
      <c r="P122" s="5">
        <f ca="1">RTD("ice.xl",,$H122,_xll.ICEFldID(P$8))</f>
        <v>125</v>
      </c>
      <c r="Q122" s="5">
        <f ca="1">RTD("ice.xl",,$H122,_xll.ICEFldID(Q$8))</f>
        <v>2.68</v>
      </c>
      <c r="R122" s="4">
        <f t="shared" ca="1" si="22"/>
        <v>2.68</v>
      </c>
      <c r="Z122" s="4">
        <f t="shared" ca="1" si="13"/>
        <v>82.116964469791384</v>
      </c>
      <c r="AA122" s="4">
        <f t="shared" ca="1" si="14"/>
        <v>79.97590000000001</v>
      </c>
      <c r="AB122" s="7">
        <f t="shared" ca="1" si="15"/>
        <v>81.505335734930753</v>
      </c>
      <c r="AC122" s="7" t="e">
        <f t="shared" ca="1" si="16"/>
        <v>#NUM!</v>
      </c>
      <c r="AD122" s="7">
        <f t="shared" ca="1" si="17"/>
        <v>80.719307734930752</v>
      </c>
      <c r="AE122" s="7">
        <f t="shared" ca="1" si="18"/>
        <v>79.97590000000001</v>
      </c>
    </row>
    <row r="123" spans="5:31" x14ac:dyDescent="0.35">
      <c r="E123" s="23">
        <f t="shared" ref="E123:F138" ca="1" si="24">E122 + 1/24</f>
        <v>44797.041666666388</v>
      </c>
      <c r="F123" s="19">
        <f t="shared" ca="1" si="24"/>
        <v>44797.041666666388</v>
      </c>
      <c r="G123" s="20">
        <f t="shared" si="20"/>
        <v>1</v>
      </c>
      <c r="H123" t="str">
        <f t="shared" ca="1" si="12"/>
        <v>KIAH FDH2208241_00Z-GEFS</v>
      </c>
      <c r="I123">
        <v>114</v>
      </c>
      <c r="J123" s="4">
        <f ca="1">32+ 1.8*RTD("ice.xl",,$H123,_xll.ICEFldID(J$8))</f>
        <v>78.242000000000004</v>
      </c>
      <c r="K123" s="5">
        <f ca="1">32+ 1.8*RTD("ice.xl",,$H123,_xll.ICEFldID(K$8))</f>
        <v>78.242000000000004</v>
      </c>
      <c r="L123" s="4">
        <f ca="1">RTD("ice.xl",,$H123,_xll.ICEFldID(L$8))</f>
        <v>81.3</v>
      </c>
      <c r="M123" s="6" t="e">
        <f ca="1">RTD("ice.xl",,$H123,_xll.ICEFldID(M$8))/25.4</f>
        <v>#VALUE!</v>
      </c>
      <c r="N123" s="4">
        <f ca="1">RTD("ice.xl",,$H123,_xll.ICEFldID(N$8))/25.4</f>
        <v>0</v>
      </c>
      <c r="O123" s="5">
        <f ca="1">RTD("ice.xl",,$H123,_xll.ICEFldID(O$8))</f>
        <v>90</v>
      </c>
      <c r="P123" s="5">
        <f ca="1">RTD("ice.xl",,$H123,_xll.ICEFldID(P$8))</f>
        <v>132.6</v>
      </c>
      <c r="Q123" s="5">
        <f ca="1">RTD("ice.xl",,$H123,_xll.ICEFldID(Q$8))</f>
        <v>2.5499999999999998</v>
      </c>
      <c r="R123" s="4">
        <f t="shared" ca="1" si="22"/>
        <v>2.5499999999999998</v>
      </c>
      <c r="Z123" s="4">
        <f t="shared" ca="1" si="13"/>
        <v>81.693990960418091</v>
      </c>
      <c r="AA123" s="4">
        <f t="shared" ca="1" si="14"/>
        <v>79.587300000000013</v>
      </c>
      <c r="AB123" s="7">
        <f t="shared" ca="1" si="15"/>
        <v>80.791519335785509</v>
      </c>
      <c r="AC123" s="7" t="e">
        <f t="shared" ca="1" si="16"/>
        <v>#NUM!</v>
      </c>
      <c r="AD123" s="7">
        <f t="shared" ca="1" si="17"/>
        <v>80.143427335785503</v>
      </c>
      <c r="AE123" s="7">
        <f t="shared" ca="1" si="18"/>
        <v>79.587300000000013</v>
      </c>
    </row>
    <row r="124" spans="5:31" x14ac:dyDescent="0.35">
      <c r="E124" s="23">
        <f t="shared" ca="1" si="24"/>
        <v>44797.083333333052</v>
      </c>
      <c r="F124" s="19">
        <f t="shared" ca="1" si="24"/>
        <v>44797.083333333052</v>
      </c>
      <c r="G124" s="20">
        <f t="shared" si="20"/>
        <v>2</v>
      </c>
      <c r="H124" t="str">
        <f t="shared" ca="1" si="12"/>
        <v>KIAH FDH2208242_00Z-GEFS</v>
      </c>
      <c r="I124">
        <v>115</v>
      </c>
      <c r="J124" s="4">
        <f ca="1">32+ 1.8*RTD("ice.xl",,$H124,_xll.ICEFldID(J$8))</f>
        <v>77.954000000000008</v>
      </c>
      <c r="K124" s="5">
        <f ca="1">32+ 1.8*RTD("ice.xl",,$H124,_xll.ICEFldID(K$8))</f>
        <v>77.954000000000008</v>
      </c>
      <c r="L124" s="4">
        <f ca="1">RTD("ice.xl",,$H124,_xll.ICEFldID(L$8))</f>
        <v>81.900000000000006</v>
      </c>
      <c r="M124" s="6" t="e">
        <f ca="1">RTD("ice.xl",,$H124,_xll.ICEFldID(M$8))/25.4</f>
        <v>#VALUE!</v>
      </c>
      <c r="N124" s="4">
        <f ca="1">RTD("ice.xl",,$H124,_xll.ICEFldID(N$8))/25.4</f>
        <v>0</v>
      </c>
      <c r="O124" s="5">
        <f ca="1">RTD("ice.xl",,$H124,_xll.ICEFldID(O$8))</f>
        <v>88</v>
      </c>
      <c r="P124" s="5">
        <f ca="1">RTD("ice.xl",,$H124,_xll.ICEFldID(P$8))</f>
        <v>131.1</v>
      </c>
      <c r="Q124" s="5">
        <f ca="1">RTD("ice.xl",,$H124,_xll.ICEFldID(Q$8))</f>
        <v>2.37</v>
      </c>
      <c r="R124" s="4">
        <f t="shared" ca="1" si="22"/>
        <v>2.37</v>
      </c>
      <c r="Z124" s="4">
        <f t="shared" ca="1" si="13"/>
        <v>81.404781189288954</v>
      </c>
      <c r="AA124" s="4">
        <f t="shared" ca="1" si="14"/>
        <v>79.298700000000011</v>
      </c>
      <c r="AB124" s="7">
        <f t="shared" ca="1" si="15"/>
        <v>80.257715890013884</v>
      </c>
      <c r="AC124" s="7" t="e">
        <f t="shared" ca="1" si="16"/>
        <v>#NUM!</v>
      </c>
      <c r="AD124" s="7">
        <f t="shared" ca="1" si="17"/>
        <v>79.696863890013887</v>
      </c>
      <c r="AE124" s="7">
        <f t="shared" ca="1" si="18"/>
        <v>79.298700000000011</v>
      </c>
    </row>
    <row r="125" spans="5:31" x14ac:dyDescent="0.35">
      <c r="E125" s="23">
        <f t="shared" ca="1" si="24"/>
        <v>44797.124999999716</v>
      </c>
      <c r="F125" s="19">
        <f t="shared" ca="1" si="24"/>
        <v>44797.124999999716</v>
      </c>
      <c r="G125" s="20">
        <f t="shared" si="20"/>
        <v>3</v>
      </c>
      <c r="H125" t="str">
        <f t="shared" ca="1" si="12"/>
        <v>KIAH FDH2208243_00Z-GEFS</v>
      </c>
      <c r="I125">
        <v>116</v>
      </c>
      <c r="J125" s="4">
        <f ca="1">32+ 1.8*RTD("ice.xl",,$H125,_xll.ICEFldID(J$8))</f>
        <v>77.683999999999997</v>
      </c>
      <c r="K125" s="5">
        <f ca="1">32+ 1.8*RTD("ice.xl",,$H125,_xll.ICEFldID(K$8))</f>
        <v>77.683999999999997</v>
      </c>
      <c r="L125" s="4">
        <f ca="1">RTD("ice.xl",,$H125,_xll.ICEFldID(L$8))</f>
        <v>82.6</v>
      </c>
      <c r="M125" s="6" t="e">
        <f ca="1">RTD("ice.xl",,$H125,_xll.ICEFldID(M$8))/25.4</f>
        <v>#VALUE!</v>
      </c>
      <c r="N125" s="4">
        <f ca="1">RTD("ice.xl",,$H125,_xll.ICEFldID(N$8))/25.4</f>
        <v>0</v>
      </c>
      <c r="O125" s="5">
        <f ca="1">RTD("ice.xl",,$H125,_xll.ICEFldID(O$8))</f>
        <v>85</v>
      </c>
      <c r="P125" s="5">
        <f ca="1">RTD("ice.xl",,$H125,_xll.ICEFldID(P$8))</f>
        <v>129.80000000000001</v>
      </c>
      <c r="Q125" s="5">
        <f ca="1">RTD("ice.xl",,$H125,_xll.ICEFldID(Q$8))</f>
        <v>2.21</v>
      </c>
      <c r="R125" s="4">
        <f t="shared" ca="1" si="22"/>
        <v>2.21</v>
      </c>
      <c r="Z125" s="4">
        <f t="shared" ca="1" si="13"/>
        <v>81.136894107199595</v>
      </c>
      <c r="AA125" s="4">
        <f t="shared" ca="1" si="14"/>
        <v>79.034599999999998</v>
      </c>
      <c r="AB125" s="7">
        <f t="shared" ca="1" si="15"/>
        <v>79.752131939367445</v>
      </c>
      <c r="AC125" s="7" t="e">
        <f t="shared" ca="1" si="16"/>
        <v>#NUM!</v>
      </c>
      <c r="AD125" s="7">
        <f t="shared" ca="1" si="17"/>
        <v>79.30496393936744</v>
      </c>
      <c r="AE125" s="7">
        <f t="shared" ca="1" si="18"/>
        <v>79.034599999999998</v>
      </c>
    </row>
    <row r="126" spans="5:31" x14ac:dyDescent="0.35">
      <c r="E126" s="23">
        <f t="shared" ca="1" si="24"/>
        <v>44797.16666666638</v>
      </c>
      <c r="F126" s="19">
        <f t="shared" ca="1" si="24"/>
        <v>44797.16666666638</v>
      </c>
      <c r="G126" s="20">
        <f t="shared" si="20"/>
        <v>4</v>
      </c>
      <c r="H126" t="str">
        <f t="shared" ca="1" si="12"/>
        <v>KIAH FDH2208244_00Z-GEFS</v>
      </c>
      <c r="I126">
        <v>117</v>
      </c>
      <c r="J126" s="4">
        <f ca="1">32+ 1.8*RTD("ice.xl",,$H126,_xll.ICEFldID(J$8))</f>
        <v>77.396000000000001</v>
      </c>
      <c r="K126" s="5">
        <f ca="1">32+ 1.8*RTD("ice.xl",,$H126,_xll.ICEFldID(K$8))</f>
        <v>77.396000000000001</v>
      </c>
      <c r="L126" s="4">
        <f ca="1">RTD("ice.xl",,$H126,_xll.ICEFldID(L$8))</f>
        <v>83.2</v>
      </c>
      <c r="M126" s="6" t="e">
        <f ca="1">RTD("ice.xl",,$H126,_xll.ICEFldID(M$8))/25.4</f>
        <v>#VALUE!</v>
      </c>
      <c r="N126" s="4">
        <f ca="1">RTD("ice.xl",,$H126,_xll.ICEFldID(N$8))/25.4</f>
        <v>0</v>
      </c>
      <c r="O126" s="5">
        <f ca="1">RTD("ice.xl",,$H126,_xll.ICEFldID(O$8))</f>
        <v>82</v>
      </c>
      <c r="P126" s="5">
        <f ca="1">RTD("ice.xl",,$H126,_xll.ICEFldID(P$8))</f>
        <v>129.19999999999999</v>
      </c>
      <c r="Q126" s="5">
        <f ca="1">RTD("ice.xl",,$H126,_xll.ICEFldID(Q$8))</f>
        <v>2.08</v>
      </c>
      <c r="R126" s="4">
        <f t="shared" ca="1" si="22"/>
        <v>2.08</v>
      </c>
      <c r="Z126" s="4">
        <f t="shared" ca="1" si="13"/>
        <v>80.847312371793322</v>
      </c>
      <c r="AA126" s="4">
        <f t="shared" ca="1" si="14"/>
        <v>78.746000000000009</v>
      </c>
      <c r="AB126" s="7">
        <f t="shared" ca="1" si="15"/>
        <v>79.203911717341981</v>
      </c>
      <c r="AC126" s="7" t="e">
        <f t="shared" ca="1" si="16"/>
        <v>#NUM!</v>
      </c>
      <c r="AD126" s="7">
        <f t="shared" ca="1" si="17"/>
        <v>78.858167717341985</v>
      </c>
      <c r="AE126" s="7">
        <f t="shared" ca="1" si="18"/>
        <v>78.746000000000009</v>
      </c>
    </row>
    <row r="127" spans="5:31" x14ac:dyDescent="0.35">
      <c r="E127" s="23">
        <f t="shared" ca="1" si="24"/>
        <v>44797.208333333045</v>
      </c>
      <c r="F127" s="19">
        <f t="shared" ca="1" si="24"/>
        <v>44797.208333333045</v>
      </c>
      <c r="G127" s="20">
        <f t="shared" si="20"/>
        <v>5</v>
      </c>
      <c r="H127" t="str">
        <f t="shared" ca="1" si="12"/>
        <v>KIAH FDH2208245_00Z-GEFS</v>
      </c>
      <c r="I127">
        <v>118</v>
      </c>
      <c r="J127" s="4">
        <f ca="1">32+ 1.8*RTD("ice.xl",,$H127,_xll.ICEFldID(J$8))</f>
        <v>77.216000000000008</v>
      </c>
      <c r="K127" s="5">
        <f ca="1">32+ 1.8*RTD("ice.xl",,$H127,_xll.ICEFldID(K$8))</f>
        <v>77.216000000000008</v>
      </c>
      <c r="L127" s="4">
        <f ca="1">RTD("ice.xl",,$H127,_xll.ICEFldID(L$8))</f>
        <v>83.5</v>
      </c>
      <c r="M127" s="6" t="e">
        <f ca="1">RTD("ice.xl",,$H127,_xll.ICEFldID(M$8))/25.4</f>
        <v>#VALUE!</v>
      </c>
      <c r="N127" s="4">
        <f ca="1">RTD("ice.xl",,$H127,_xll.ICEFldID(N$8))/25.4</f>
        <v>0</v>
      </c>
      <c r="O127" s="5">
        <f ca="1">RTD("ice.xl",,$H127,_xll.ICEFldID(O$8))</f>
        <v>83</v>
      </c>
      <c r="P127" s="5">
        <f ca="1">RTD("ice.xl",,$H127,_xll.ICEFldID(P$8))</f>
        <v>127.5</v>
      </c>
      <c r="Q127" s="5">
        <f ca="1">RTD("ice.xl",,$H127,_xll.ICEFldID(Q$8))</f>
        <v>2.06</v>
      </c>
      <c r="R127" s="4">
        <f t="shared" ca="1" si="22"/>
        <v>2.06</v>
      </c>
      <c r="Z127" s="4">
        <f t="shared" ca="1" si="13"/>
        <v>80.653684883447355</v>
      </c>
      <c r="AA127" s="4">
        <f t="shared" ca="1" si="14"/>
        <v>78.562100000000001</v>
      </c>
      <c r="AB127" s="7">
        <f t="shared" ca="1" si="15"/>
        <v>78.859843543666685</v>
      </c>
      <c r="AC127" s="7" t="e">
        <f t="shared" ca="1" si="16"/>
        <v>#NUM!</v>
      </c>
      <c r="AD127" s="7">
        <f t="shared" ca="1" si="17"/>
        <v>78.566323543666684</v>
      </c>
      <c r="AE127" s="7">
        <f t="shared" ca="1" si="18"/>
        <v>78.562100000000001</v>
      </c>
    </row>
    <row r="128" spans="5:31" x14ac:dyDescent="0.35">
      <c r="E128" s="23">
        <f t="shared" ca="1" si="24"/>
        <v>44797.249999999709</v>
      </c>
      <c r="F128" s="19">
        <f t="shared" ca="1" si="24"/>
        <v>44797.249999999709</v>
      </c>
      <c r="G128" s="20">
        <f t="shared" si="20"/>
        <v>6</v>
      </c>
      <c r="H128" t="str">
        <f t="shared" ca="1" si="12"/>
        <v>KIAH FDH2208246_00Z-GEFS</v>
      </c>
      <c r="I128">
        <v>119</v>
      </c>
      <c r="J128" s="4">
        <f ca="1">32+ 1.8*RTD("ice.xl",,$H128,_xll.ICEFldID(J$8))</f>
        <v>77.018000000000001</v>
      </c>
      <c r="K128" s="5">
        <f ca="1">32+ 1.8*RTD("ice.xl",,$H128,_xll.ICEFldID(K$8))</f>
        <v>77.018000000000001</v>
      </c>
      <c r="L128" s="4">
        <f ca="1">RTD("ice.xl",,$H128,_xll.ICEFldID(L$8))</f>
        <v>83.9</v>
      </c>
      <c r="M128" s="6" t="e">
        <f ca="1">RTD("ice.xl",,$H128,_xll.ICEFldID(M$8))/25.4</f>
        <v>#VALUE!</v>
      </c>
      <c r="N128" s="4">
        <f ca="1">RTD("ice.xl",,$H128,_xll.ICEFldID(N$8))/25.4</f>
        <v>0</v>
      </c>
      <c r="O128" s="5">
        <f ca="1">RTD("ice.xl",,$H128,_xll.ICEFldID(O$8))</f>
        <v>84</v>
      </c>
      <c r="P128" s="5">
        <f ca="1">RTD("ice.xl",,$H128,_xll.ICEFldID(P$8))</f>
        <v>123.4</v>
      </c>
      <c r="Q128" s="5">
        <f ca="1">RTD("ice.xl",,$H128,_xll.ICEFldID(Q$8))</f>
        <v>2.09</v>
      </c>
      <c r="R128" s="4">
        <f t="shared" ca="1" si="22"/>
        <v>2.09</v>
      </c>
      <c r="Z128" s="4">
        <f t="shared" ca="1" si="13"/>
        <v>80.428262651120974</v>
      </c>
      <c r="AA128" s="4">
        <f t="shared" ca="1" si="14"/>
        <v>78.363099999999989</v>
      </c>
      <c r="AB128" s="7">
        <f t="shared" ca="1" si="15"/>
        <v>78.477825762251442</v>
      </c>
      <c r="AC128" s="7" t="e">
        <f t="shared" ca="1" si="16"/>
        <v>#NUM!</v>
      </c>
      <c r="AD128" s="7">
        <f t="shared" ca="1" si="17"/>
        <v>78.258221762251438</v>
      </c>
      <c r="AE128" s="7">
        <f t="shared" ca="1" si="18"/>
        <v>78.363099999999989</v>
      </c>
    </row>
    <row r="129" spans="5:31" x14ac:dyDescent="0.35">
      <c r="E129" s="23">
        <f t="shared" ca="1" si="24"/>
        <v>44797.291666666373</v>
      </c>
      <c r="F129" s="19">
        <f t="shared" ca="1" si="24"/>
        <v>44797.291666666373</v>
      </c>
      <c r="G129" s="20">
        <f t="shared" si="20"/>
        <v>7</v>
      </c>
      <c r="H129" t="str">
        <f t="shared" ca="1" si="12"/>
        <v>KIAH FDH2208247_00Z-GEFS</v>
      </c>
      <c r="I129">
        <v>120</v>
      </c>
      <c r="J129" s="4">
        <f ca="1">32+ 1.8*RTD("ice.xl",,$H129,_xll.ICEFldID(J$8))</f>
        <v>76.837999999999994</v>
      </c>
      <c r="K129" s="5">
        <f ca="1">32+ 1.8*RTD("ice.xl",,$H129,_xll.ICEFldID(K$8))</f>
        <v>76.837999999999994</v>
      </c>
      <c r="L129" s="4">
        <f ca="1">RTD("ice.xl",,$H129,_xll.ICEFldID(L$8))</f>
        <v>84.3</v>
      </c>
      <c r="M129" s="6" t="e">
        <f ca="1">RTD("ice.xl",,$H129,_xll.ICEFldID(M$8))/25.4</f>
        <v>#VALUE!</v>
      </c>
      <c r="N129" s="4">
        <f ca="1">RTD("ice.xl",,$H129,_xll.ICEFldID(N$8))/25.4</f>
        <v>0</v>
      </c>
      <c r="O129" s="5">
        <f ca="1">RTD("ice.xl",,$H129,_xll.ICEFldID(O$8))</f>
        <v>84</v>
      </c>
      <c r="P129" s="5">
        <f ca="1">RTD("ice.xl",,$H129,_xll.ICEFldID(P$8))</f>
        <v>121.2</v>
      </c>
      <c r="Q129" s="5">
        <f ca="1">RTD("ice.xl",,$H129,_xll.ICEFldID(Q$8))</f>
        <v>2.17</v>
      </c>
      <c r="R129" s="4">
        <f t="shared" ca="1" si="22"/>
        <v>2.17</v>
      </c>
      <c r="Z129" s="4">
        <f t="shared" ca="1" si="13"/>
        <v>80.21012767655094</v>
      </c>
      <c r="AA129" s="4">
        <f t="shared" ca="1" si="14"/>
        <v>78.183899999999994</v>
      </c>
      <c r="AB129" s="7">
        <f t="shared" ca="1" si="15"/>
        <v>78.126453089767551</v>
      </c>
      <c r="AC129" s="7" t="e">
        <f t="shared" ca="1" si="16"/>
        <v>#NUM!</v>
      </c>
      <c r="AD129" s="7">
        <f t="shared" ca="1" si="17"/>
        <v>77.98418508976755</v>
      </c>
      <c r="AE129" s="7">
        <f t="shared" ca="1" si="18"/>
        <v>78.183899999999994</v>
      </c>
    </row>
    <row r="130" spans="5:31" x14ac:dyDescent="0.35">
      <c r="E130" s="23">
        <f t="shared" ca="1" si="24"/>
        <v>44797.333333333037</v>
      </c>
      <c r="F130" s="19">
        <f t="shared" ca="1" si="24"/>
        <v>44797.333333333037</v>
      </c>
      <c r="G130" s="20">
        <f t="shared" si="20"/>
        <v>8</v>
      </c>
      <c r="H130" t="str">
        <f t="shared" ca="1" si="12"/>
        <v>KIAH FDH2208248_00Z-GEFS</v>
      </c>
      <c r="I130">
        <v>121</v>
      </c>
      <c r="J130" s="4">
        <f ca="1">32+ 1.8*RTD("ice.xl",,$H130,_xll.ICEFldID(J$8))</f>
        <v>77.972000000000008</v>
      </c>
      <c r="K130" s="5">
        <f ca="1">32+ 1.8*RTD("ice.xl",,$H130,_xll.ICEFldID(K$8))</f>
        <v>77.972000000000008</v>
      </c>
      <c r="L130" s="4">
        <f ca="1">RTD("ice.xl",,$H130,_xll.ICEFldID(L$8))</f>
        <v>81.7</v>
      </c>
      <c r="M130" s="6" t="e">
        <f ca="1">RTD("ice.xl",,$H130,_xll.ICEFldID(M$8))/25.4</f>
        <v>#VALUE!</v>
      </c>
      <c r="N130" s="4">
        <f ca="1">RTD("ice.xl",,$H130,_xll.ICEFldID(N$8))/25.4</f>
        <v>0</v>
      </c>
      <c r="O130" s="5">
        <f ca="1">RTD("ice.xl",,$H130,_xll.ICEFldID(O$8))</f>
        <v>83</v>
      </c>
      <c r="P130" s="5">
        <f ca="1">RTD("ice.xl",,$H130,_xll.ICEFldID(P$8))</f>
        <v>126.5</v>
      </c>
      <c r="Q130" s="5">
        <f ca="1">RTD("ice.xl",,$H130,_xll.ICEFldID(Q$8))</f>
        <v>2.29</v>
      </c>
      <c r="R130" s="4">
        <f t="shared" ca="1" si="22"/>
        <v>2.29</v>
      </c>
      <c r="Z130" s="4">
        <f t="shared" ca="1" si="13"/>
        <v>81.440005620117148</v>
      </c>
      <c r="AA130" s="4">
        <f t="shared" ca="1" si="14"/>
        <v>79.309100000000015</v>
      </c>
      <c r="AB130" s="7">
        <f t="shared" ca="1" si="15"/>
        <v>80.287945075368697</v>
      </c>
      <c r="AC130" s="7" t="e">
        <f t="shared" ca="1" si="16"/>
        <v>#NUM!</v>
      </c>
      <c r="AD130" s="7">
        <f t="shared" ca="1" si="17"/>
        <v>79.692097075368693</v>
      </c>
      <c r="AE130" s="7">
        <f t="shared" ca="1" si="18"/>
        <v>79.309100000000015</v>
      </c>
    </row>
    <row r="131" spans="5:31" x14ac:dyDescent="0.35">
      <c r="E131" s="23">
        <f t="shared" ca="1" si="24"/>
        <v>44797.374999999702</v>
      </c>
      <c r="F131" s="19">
        <f t="shared" ca="1" si="24"/>
        <v>44797.374999999702</v>
      </c>
      <c r="G131" s="20">
        <f t="shared" si="20"/>
        <v>9</v>
      </c>
      <c r="H131" t="str">
        <f t="shared" ca="1" si="12"/>
        <v>KIAH FDH2208249_00Z-GEFS</v>
      </c>
      <c r="I131">
        <v>122</v>
      </c>
      <c r="J131" s="4">
        <f ca="1">32+ 1.8*RTD("ice.xl",,$H131,_xll.ICEFldID(J$8))</f>
        <v>79.105999999999995</v>
      </c>
      <c r="K131" s="5">
        <f ca="1">32+ 1.8*RTD("ice.xl",,$H131,_xll.ICEFldID(K$8))</f>
        <v>79.105999999999995</v>
      </c>
      <c r="L131" s="4">
        <f ca="1">RTD("ice.xl",,$H131,_xll.ICEFldID(L$8))</f>
        <v>79.099999999999994</v>
      </c>
      <c r="M131" s="6" t="e">
        <f ca="1">RTD("ice.xl",,$H131,_xll.ICEFldID(M$8))/25.4</f>
        <v>#VALUE!</v>
      </c>
      <c r="N131" s="4">
        <f ca="1">RTD("ice.xl",,$H131,_xll.ICEFldID(N$8))/25.4</f>
        <v>0</v>
      </c>
      <c r="O131" s="5">
        <f ca="1">RTD("ice.xl",,$H131,_xll.ICEFldID(O$8))</f>
        <v>82</v>
      </c>
      <c r="P131" s="5">
        <f ca="1">RTD("ice.xl",,$H131,_xll.ICEFldID(P$8))</f>
        <v>132.1</v>
      </c>
      <c r="Q131" s="5">
        <f ca="1">RTD("ice.xl",,$H131,_xll.ICEFldID(Q$8))</f>
        <v>2.4700000000000002</v>
      </c>
      <c r="R131" s="4">
        <f t="shared" ca="1" si="22"/>
        <v>2.4700000000000002</v>
      </c>
      <c r="Z131" s="4">
        <f t="shared" ca="1" si="13"/>
        <v>82.67142272585636</v>
      </c>
      <c r="AA131" s="4">
        <f t="shared" ca="1" si="14"/>
        <v>82.32288169341966</v>
      </c>
      <c r="AB131" s="7">
        <f t="shared" ca="1" si="15"/>
        <v>82.32288169341966</v>
      </c>
      <c r="AC131" s="7" t="e">
        <f t="shared" ca="1" si="16"/>
        <v>#NUM!</v>
      </c>
      <c r="AD131" s="7">
        <f t="shared" ca="1" si="17"/>
        <v>81.391389693419654</v>
      </c>
      <c r="AE131" s="7">
        <f t="shared" ca="1" si="18"/>
        <v>80.434299999999993</v>
      </c>
    </row>
    <row r="132" spans="5:31" x14ac:dyDescent="0.35">
      <c r="E132" s="23">
        <f t="shared" ca="1" si="24"/>
        <v>44797.416666666366</v>
      </c>
      <c r="F132" s="19">
        <f t="shared" ca="1" si="24"/>
        <v>44797.416666666366</v>
      </c>
      <c r="G132" s="20">
        <f t="shared" si="20"/>
        <v>10</v>
      </c>
      <c r="H132" t="str">
        <f t="shared" ca="1" si="12"/>
        <v>KIAH FDH22082410_00Z-GEFS</v>
      </c>
      <c r="I132">
        <v>123</v>
      </c>
      <c r="J132" s="4" t="e">
        <f ca="1">32+ 1.8*RTD("ice.xl",,$H132,_xll.ICEFldID(J$8))</f>
        <v>#VALUE!</v>
      </c>
      <c r="K132" s="5" t="e">
        <f ca="1">32+ 1.8*RTD("ice.xl",,$H132,_xll.ICEFldID(K$8))</f>
        <v>#VALUE!</v>
      </c>
      <c r="L132" s="4" t="str">
        <f ca="1">RTD("ice.xl",,$H132,_xll.ICEFldID(L$8))</f>
        <v/>
      </c>
      <c r="M132" s="6" t="e">
        <f ca="1">RTD("ice.xl",,$H132,_xll.ICEFldID(M$8))/25.4</f>
        <v>#VALUE!</v>
      </c>
      <c r="N132" s="4" t="e">
        <f ca="1">RTD("ice.xl",,$H132,_xll.ICEFldID(N$8))/25.4</f>
        <v>#VALUE!</v>
      </c>
      <c r="O132" s="5" t="str">
        <f ca="1">RTD("ice.xl",,$H132,_xll.ICEFldID(O$8))</f>
        <v/>
      </c>
      <c r="P132" s="5" t="str">
        <f ca="1">RTD("ice.xl",,$H132,_xll.ICEFldID(P$8))</f>
        <v/>
      </c>
      <c r="Q132" s="5" t="str">
        <f ca="1">RTD("ice.xl",,$H132,_xll.ICEFldID(Q$8))</f>
        <v/>
      </c>
      <c r="R132" s="4" t="str">
        <f t="shared" ca="1" si="22"/>
        <v/>
      </c>
      <c r="Z132" s="4" t="e">
        <f t="shared" ca="1" si="13"/>
        <v>#VALUE!</v>
      </c>
      <c r="AA132" s="4" t="e">
        <f t="shared" ca="1" si="14"/>
        <v>#VALUE!</v>
      </c>
      <c r="AB132" s="7" t="e">
        <f t="shared" ca="1" si="15"/>
        <v>#VALUE!</v>
      </c>
      <c r="AC132" s="7" t="e">
        <f t="shared" ca="1" si="16"/>
        <v>#VALUE!</v>
      </c>
      <c r="AD132" s="7" t="e">
        <f t="shared" ca="1" si="17"/>
        <v>#VALUE!</v>
      </c>
      <c r="AE132" s="7" t="e">
        <f t="shared" ca="1" si="18"/>
        <v>#VALUE!</v>
      </c>
    </row>
    <row r="133" spans="5:31" x14ac:dyDescent="0.35">
      <c r="E133" s="23">
        <f t="shared" ca="1" si="24"/>
        <v>44797.45833333303</v>
      </c>
      <c r="F133" s="19">
        <f t="shared" ca="1" si="24"/>
        <v>44797.45833333303</v>
      </c>
      <c r="G133" s="20">
        <f t="shared" si="20"/>
        <v>11</v>
      </c>
      <c r="H133" t="str">
        <f t="shared" ca="1" si="12"/>
        <v>KIAH FDH22082411_00Z-GEFS</v>
      </c>
      <c r="I133">
        <v>124</v>
      </c>
      <c r="J133" s="4" t="e">
        <f ca="1">32+ 1.8*RTD("ice.xl",,$H133,_xll.ICEFldID(J$8))</f>
        <v>#VALUE!</v>
      </c>
      <c r="K133" s="5" t="e">
        <f ca="1">32+ 1.8*RTD("ice.xl",,$H133,_xll.ICEFldID(K$8))</f>
        <v>#VALUE!</v>
      </c>
      <c r="L133" s="4" t="str">
        <f ca="1">RTD("ice.xl",,$H133,_xll.ICEFldID(L$8))</f>
        <v/>
      </c>
      <c r="M133" s="6" t="e">
        <f ca="1">RTD("ice.xl",,$H133,_xll.ICEFldID(M$8))/25.4</f>
        <v>#VALUE!</v>
      </c>
      <c r="N133" s="4" t="e">
        <f ca="1">RTD("ice.xl",,$H133,_xll.ICEFldID(N$8))/25.4</f>
        <v>#VALUE!</v>
      </c>
      <c r="O133" s="5" t="str">
        <f ca="1">RTD("ice.xl",,$H133,_xll.ICEFldID(O$8))</f>
        <v/>
      </c>
      <c r="P133" s="5" t="str">
        <f ca="1">RTD("ice.xl",,$H133,_xll.ICEFldID(P$8))</f>
        <v/>
      </c>
      <c r="Q133" s="5" t="str">
        <f ca="1">RTD("ice.xl",,$H133,_xll.ICEFldID(Q$8))</f>
        <v/>
      </c>
      <c r="R133" s="4" t="str">
        <f t="shared" ca="1" si="22"/>
        <v/>
      </c>
      <c r="Z133" s="4" t="e">
        <f t="shared" ca="1" si="13"/>
        <v>#VALUE!</v>
      </c>
      <c r="AA133" s="4" t="e">
        <f t="shared" ca="1" si="14"/>
        <v>#VALUE!</v>
      </c>
      <c r="AB133" s="7" t="e">
        <f t="shared" ca="1" si="15"/>
        <v>#VALUE!</v>
      </c>
      <c r="AC133" s="7" t="e">
        <f t="shared" ca="1" si="16"/>
        <v>#VALUE!</v>
      </c>
      <c r="AD133" s="7" t="e">
        <f t="shared" ca="1" si="17"/>
        <v>#VALUE!</v>
      </c>
      <c r="AE133" s="7" t="e">
        <f t="shared" ca="1" si="18"/>
        <v>#VALUE!</v>
      </c>
    </row>
    <row r="134" spans="5:31" x14ac:dyDescent="0.35">
      <c r="E134" s="23">
        <f t="shared" ca="1" si="24"/>
        <v>44797.499999999694</v>
      </c>
      <c r="F134" s="19">
        <f t="shared" ca="1" si="24"/>
        <v>44797.499999999694</v>
      </c>
      <c r="G134" s="20">
        <f t="shared" si="20"/>
        <v>12</v>
      </c>
      <c r="H134" t="str">
        <f t="shared" ca="1" si="12"/>
        <v>KIAH FDH22082412_00Z-GEFS</v>
      </c>
      <c r="I134">
        <v>125</v>
      </c>
      <c r="J134" s="4" t="e">
        <f ca="1">32+ 1.8*RTD("ice.xl",,$H134,_xll.ICEFldID(J$8))</f>
        <v>#VALUE!</v>
      </c>
      <c r="K134" s="5" t="e">
        <f ca="1">32+ 1.8*RTD("ice.xl",,$H134,_xll.ICEFldID(K$8))</f>
        <v>#VALUE!</v>
      </c>
      <c r="L134" s="4" t="str">
        <f ca="1">RTD("ice.xl",,$H134,_xll.ICEFldID(L$8))</f>
        <v/>
      </c>
      <c r="M134" s="6" t="e">
        <f ca="1">RTD("ice.xl",,$H134,_xll.ICEFldID(M$8))/25.4</f>
        <v>#VALUE!</v>
      </c>
      <c r="N134" s="4" t="e">
        <f ca="1">RTD("ice.xl",,$H134,_xll.ICEFldID(N$8))/25.4</f>
        <v>#VALUE!</v>
      </c>
      <c r="O134" s="5" t="str">
        <f ca="1">RTD("ice.xl",,$H134,_xll.ICEFldID(O$8))</f>
        <v/>
      </c>
      <c r="P134" s="5" t="str">
        <f ca="1">RTD("ice.xl",,$H134,_xll.ICEFldID(P$8))</f>
        <v/>
      </c>
      <c r="Q134" s="5" t="str">
        <f ca="1">RTD("ice.xl",,$H134,_xll.ICEFldID(Q$8))</f>
        <v/>
      </c>
      <c r="R134" s="4" t="str">
        <f t="shared" ca="1" si="22"/>
        <v/>
      </c>
      <c r="Z134" s="4" t="e">
        <f t="shared" ca="1" si="13"/>
        <v>#VALUE!</v>
      </c>
      <c r="AA134" s="4" t="e">
        <f t="shared" ca="1" si="14"/>
        <v>#VALUE!</v>
      </c>
      <c r="AB134" s="7" t="e">
        <f t="shared" ca="1" si="15"/>
        <v>#VALUE!</v>
      </c>
      <c r="AC134" s="7" t="e">
        <f t="shared" ca="1" si="16"/>
        <v>#VALUE!</v>
      </c>
      <c r="AD134" s="7" t="e">
        <f t="shared" ca="1" si="17"/>
        <v>#VALUE!</v>
      </c>
      <c r="AE134" s="7" t="e">
        <f t="shared" ca="1" si="18"/>
        <v>#VALUE!</v>
      </c>
    </row>
    <row r="135" spans="5:31" x14ac:dyDescent="0.35">
      <c r="E135" s="23">
        <f t="shared" ca="1" si="24"/>
        <v>44797.541666666359</v>
      </c>
      <c r="F135" s="19">
        <f t="shared" ca="1" si="24"/>
        <v>44797.541666666359</v>
      </c>
      <c r="G135" s="20">
        <f t="shared" si="20"/>
        <v>13</v>
      </c>
      <c r="H135" t="str">
        <f t="shared" ca="1" si="12"/>
        <v>KIAH FDH22082413_00Z-GEFS</v>
      </c>
      <c r="I135">
        <v>126</v>
      </c>
      <c r="J135" s="4" t="e">
        <f ca="1">32+ 1.8*RTD("ice.xl",,$H135,_xll.ICEFldID(J$8))</f>
        <v>#VALUE!</v>
      </c>
      <c r="K135" s="5" t="e">
        <f ca="1">32+ 1.8*RTD("ice.xl",,$H135,_xll.ICEFldID(K$8))</f>
        <v>#VALUE!</v>
      </c>
      <c r="L135" s="4" t="str">
        <f ca="1">RTD("ice.xl",,$H135,_xll.ICEFldID(L$8))</f>
        <v/>
      </c>
      <c r="M135" s="6" t="e">
        <f ca="1">RTD("ice.xl",,$H135,_xll.ICEFldID(M$8))/25.4</f>
        <v>#VALUE!</v>
      </c>
      <c r="N135" s="4" t="e">
        <f ca="1">RTD("ice.xl",,$H135,_xll.ICEFldID(N$8))/25.4</f>
        <v>#VALUE!</v>
      </c>
      <c r="O135" s="5" t="str">
        <f ca="1">RTD("ice.xl",,$H135,_xll.ICEFldID(O$8))</f>
        <v/>
      </c>
      <c r="P135" s="5" t="str">
        <f ca="1">RTD("ice.xl",,$H135,_xll.ICEFldID(P$8))</f>
        <v/>
      </c>
      <c r="Q135" s="5" t="str">
        <f ca="1">RTD("ice.xl",,$H135,_xll.ICEFldID(Q$8))</f>
        <v/>
      </c>
      <c r="R135" s="4" t="str">
        <f t="shared" ca="1" si="22"/>
        <v/>
      </c>
      <c r="Z135" s="4" t="e">
        <f t="shared" ca="1" si="13"/>
        <v>#VALUE!</v>
      </c>
      <c r="AA135" s="4" t="e">
        <f t="shared" ca="1" si="14"/>
        <v>#VALUE!</v>
      </c>
      <c r="AB135" s="7" t="e">
        <f t="shared" ca="1" si="15"/>
        <v>#VALUE!</v>
      </c>
      <c r="AC135" s="7" t="e">
        <f t="shared" ca="1" si="16"/>
        <v>#VALUE!</v>
      </c>
      <c r="AD135" s="7" t="e">
        <f t="shared" ca="1" si="17"/>
        <v>#VALUE!</v>
      </c>
      <c r="AE135" s="7" t="e">
        <f t="shared" ca="1" si="18"/>
        <v>#VALUE!</v>
      </c>
    </row>
    <row r="136" spans="5:31" x14ac:dyDescent="0.35">
      <c r="E136" s="23">
        <f t="shared" ca="1" si="24"/>
        <v>44797.583333333023</v>
      </c>
      <c r="F136" s="19">
        <f t="shared" ca="1" si="24"/>
        <v>44797.583333333023</v>
      </c>
      <c r="G136" s="20">
        <f t="shared" si="20"/>
        <v>14</v>
      </c>
      <c r="H136" t="str">
        <f t="shared" ca="1" si="12"/>
        <v>KIAH FDH22082414_00Z-GEFS</v>
      </c>
      <c r="I136">
        <v>127</v>
      </c>
      <c r="J136" s="4" t="e">
        <f ca="1">32+ 1.8*RTD("ice.xl",,$H136,_xll.ICEFldID(J$8))</f>
        <v>#VALUE!</v>
      </c>
      <c r="K136" s="5" t="e">
        <f ca="1">32+ 1.8*RTD("ice.xl",,$H136,_xll.ICEFldID(K$8))</f>
        <v>#VALUE!</v>
      </c>
      <c r="L136" s="4" t="str">
        <f ca="1">RTD("ice.xl",,$H136,_xll.ICEFldID(L$8))</f>
        <v/>
      </c>
      <c r="M136" s="6" t="e">
        <f ca="1">RTD("ice.xl",,$H136,_xll.ICEFldID(M$8))/25.4</f>
        <v>#VALUE!</v>
      </c>
      <c r="N136" s="4" t="e">
        <f ca="1">RTD("ice.xl",,$H136,_xll.ICEFldID(N$8))/25.4</f>
        <v>#VALUE!</v>
      </c>
      <c r="O136" s="5" t="str">
        <f ca="1">RTD("ice.xl",,$H136,_xll.ICEFldID(O$8))</f>
        <v/>
      </c>
      <c r="P136" s="5" t="str">
        <f ca="1">RTD("ice.xl",,$H136,_xll.ICEFldID(P$8))</f>
        <v/>
      </c>
      <c r="Q136" s="5" t="str">
        <f ca="1">RTD("ice.xl",,$H136,_xll.ICEFldID(Q$8))</f>
        <v/>
      </c>
      <c r="R136" s="4" t="str">
        <f t="shared" ca="1" si="22"/>
        <v/>
      </c>
      <c r="Z136" s="4" t="e">
        <f t="shared" ca="1" si="13"/>
        <v>#VALUE!</v>
      </c>
      <c r="AA136" s="4" t="e">
        <f t="shared" ca="1" si="14"/>
        <v>#VALUE!</v>
      </c>
      <c r="AB136" s="7" t="e">
        <f t="shared" ca="1" si="15"/>
        <v>#VALUE!</v>
      </c>
      <c r="AC136" s="7" t="e">
        <f t="shared" ca="1" si="16"/>
        <v>#VALUE!</v>
      </c>
      <c r="AD136" s="7" t="e">
        <f t="shared" ca="1" si="17"/>
        <v>#VALUE!</v>
      </c>
      <c r="AE136" s="7" t="e">
        <f t="shared" ca="1" si="18"/>
        <v>#VALUE!</v>
      </c>
    </row>
    <row r="137" spans="5:31" x14ac:dyDescent="0.35">
      <c r="E137" s="23">
        <f t="shared" ca="1" si="24"/>
        <v>44797.624999999687</v>
      </c>
      <c r="F137" s="19">
        <f t="shared" ca="1" si="24"/>
        <v>44797.624999999687</v>
      </c>
      <c r="G137" s="20">
        <f t="shared" si="20"/>
        <v>15</v>
      </c>
      <c r="H137" t="str">
        <f t="shared" ca="1" si="12"/>
        <v>KIAH FDH22082415_00Z-GEFS</v>
      </c>
      <c r="I137">
        <v>128</v>
      </c>
      <c r="J137" s="4" t="e">
        <f ca="1">32+ 1.8*RTD("ice.xl",,$H137,_xll.ICEFldID(J$8))</f>
        <v>#VALUE!</v>
      </c>
      <c r="K137" s="5" t="e">
        <f ca="1">32+ 1.8*RTD("ice.xl",,$H137,_xll.ICEFldID(K$8))</f>
        <v>#VALUE!</v>
      </c>
      <c r="L137" s="4" t="str">
        <f ca="1">RTD("ice.xl",,$H137,_xll.ICEFldID(L$8))</f>
        <v/>
      </c>
      <c r="M137" s="6" t="e">
        <f ca="1">RTD("ice.xl",,$H137,_xll.ICEFldID(M$8))/25.4</f>
        <v>#VALUE!</v>
      </c>
      <c r="N137" s="4" t="e">
        <f ca="1">RTD("ice.xl",,$H137,_xll.ICEFldID(N$8))/25.4</f>
        <v>#VALUE!</v>
      </c>
      <c r="O137" s="5" t="str">
        <f ca="1">RTD("ice.xl",,$H137,_xll.ICEFldID(O$8))</f>
        <v/>
      </c>
      <c r="P137" s="5" t="str">
        <f ca="1">RTD("ice.xl",,$H137,_xll.ICEFldID(P$8))</f>
        <v/>
      </c>
      <c r="Q137" s="5" t="str">
        <f ca="1">RTD("ice.xl",,$H137,_xll.ICEFldID(Q$8))</f>
        <v/>
      </c>
      <c r="R137" s="4" t="str">
        <f t="shared" ca="1" si="22"/>
        <v/>
      </c>
      <c r="Z137" s="4" t="e">
        <f t="shared" ca="1" si="13"/>
        <v>#VALUE!</v>
      </c>
      <c r="AA137" s="4" t="e">
        <f t="shared" ca="1" si="14"/>
        <v>#VALUE!</v>
      </c>
      <c r="AB137" s="7" t="e">
        <f t="shared" ca="1" si="15"/>
        <v>#VALUE!</v>
      </c>
      <c r="AC137" s="7" t="e">
        <f t="shared" ca="1" si="16"/>
        <v>#VALUE!</v>
      </c>
      <c r="AD137" s="7" t="e">
        <f t="shared" ca="1" si="17"/>
        <v>#VALUE!</v>
      </c>
      <c r="AE137" s="7" t="e">
        <f t="shared" ca="1" si="18"/>
        <v>#VALUE!</v>
      </c>
    </row>
    <row r="138" spans="5:31" x14ac:dyDescent="0.35">
      <c r="E138" s="23">
        <f t="shared" ca="1" si="24"/>
        <v>44797.666666666351</v>
      </c>
      <c r="F138" s="19">
        <f t="shared" ca="1" si="24"/>
        <v>44797.666666666351</v>
      </c>
      <c r="G138" s="20">
        <f t="shared" si="20"/>
        <v>16</v>
      </c>
      <c r="H138" t="str">
        <f t="shared" ref="H138:H201" ca="1" si="25">IF(G138&lt;&gt;24,_xlfn.CONCAT($C$17, " FDH", TEXT($F138,"yy"),TEXT($F138,"mm"), TEXT($F138,"dd"), $G138,"_",$C$16,"-",$C$15),_xlfn.CONCAT($C$17, " FDH", TEXT($F137,"yy"),TEXT($F137,"mm"), TEXT($F137,"dd"),$G138,"_",$C$16,"-",$C$15))</f>
        <v>KIAH FDH22082416_00Z-GEFS</v>
      </c>
      <c r="I138">
        <v>129</v>
      </c>
      <c r="J138" s="4" t="e">
        <f ca="1">32+ 1.8*RTD("ice.xl",,$H138,_xll.ICEFldID(J$8))</f>
        <v>#VALUE!</v>
      </c>
      <c r="K138" s="5" t="e">
        <f ca="1">32+ 1.8*RTD("ice.xl",,$H138,_xll.ICEFldID(K$8))</f>
        <v>#VALUE!</v>
      </c>
      <c r="L138" s="4" t="str">
        <f ca="1">RTD("ice.xl",,$H138,_xll.ICEFldID(L$8))</f>
        <v/>
      </c>
      <c r="M138" s="6" t="e">
        <f ca="1">RTD("ice.xl",,$H138,_xll.ICEFldID(M$8))/25.4</f>
        <v>#VALUE!</v>
      </c>
      <c r="N138" s="4" t="e">
        <f ca="1">RTD("ice.xl",,$H138,_xll.ICEFldID(N$8))/25.4</f>
        <v>#VALUE!</v>
      </c>
      <c r="O138" s="5" t="str">
        <f ca="1">RTD("ice.xl",,$H138,_xll.ICEFldID(O$8))</f>
        <v/>
      </c>
      <c r="P138" s="5" t="str">
        <f ca="1">RTD("ice.xl",,$H138,_xll.ICEFldID(P$8))</f>
        <v/>
      </c>
      <c r="Q138" s="5" t="str">
        <f ca="1">RTD("ice.xl",,$H138,_xll.ICEFldID(Q$8))</f>
        <v/>
      </c>
      <c r="R138" s="4" t="str">
        <f t="shared" ca="1" si="22"/>
        <v/>
      </c>
      <c r="Z138" s="4" t="e">
        <f t="shared" ref="Z138:Z201" ca="1" si="26">35.74     +           (0.6215*J138)      -             35.75*(POWER(Q138,0.16))       +                 0.4275*J138*(POWER(Q138,0.16))</f>
        <v>#VALUE!</v>
      </c>
      <c r="AA138" s="4" t="e">
        <f t="shared" ref="AA138:AA201" ca="1" si="27">IF(AE138&lt;70,J138,IF(AE138&lt;80,AE138,IF(AND(L138&gt;=13,L138&lt;=85),AB138,IF(L138&lt;13,AC138,IF(J138&lt;=87,AD138,AB138)))))</f>
        <v>#VALUE!</v>
      </c>
      <c r="AB138" s="7" t="e">
        <f t="shared" ref="AB138:AB201" ca="1" si="28">-42.379 + 2.04901523*J138 + 10.14333127*L138 - 0.224755*J138*L138 - 0.00683783*J138*J138 - 0.05481717*L138*L138 + 0.00122874*J138*J138*L138 + 0.00085282*J138*L138*L138 -0.00000199*J138*J138*L138*L138</f>
        <v>#VALUE!</v>
      </c>
      <c r="AC138" s="7" t="e">
        <f t="shared" ref="AC138:AC201" ca="1" si="29">AB138-SQRT((13-$L138)/4)</f>
        <v>#VALUE!</v>
      </c>
      <c r="AD138" s="7" t="e">
        <f t="shared" ref="AD138:AD201" ca="1" si="30">AB138+((L138-85)/10) * ((87-J138)/5)</f>
        <v>#VALUE!</v>
      </c>
      <c r="AE138" s="7" t="e">
        <f t="shared" ref="AE138:AE201" ca="1" si="31">0.5 * (J138+61+((J138-68)*1.2)+(L138*0.094))</f>
        <v>#VALUE!</v>
      </c>
    </row>
    <row r="139" spans="5:31" x14ac:dyDescent="0.35">
      <c r="E139" s="23">
        <f t="shared" ref="E139:F154" ca="1" si="32">E138 + 1/24</f>
        <v>44797.708333333016</v>
      </c>
      <c r="F139" s="19">
        <f t="shared" ca="1" si="32"/>
        <v>44797.708333333016</v>
      </c>
      <c r="G139" s="20">
        <f t="shared" ref="G139:G202" si="33">IF(G138&lt;24,G138+1,1)</f>
        <v>17</v>
      </c>
      <c r="H139" t="str">
        <f t="shared" ca="1" si="25"/>
        <v>KIAH FDH22082417_00Z-GEFS</v>
      </c>
      <c r="I139">
        <v>130</v>
      </c>
      <c r="J139" s="4" t="e">
        <f ca="1">32+ 1.8*RTD("ice.xl",,$H139,_xll.ICEFldID(J$8))</f>
        <v>#VALUE!</v>
      </c>
      <c r="K139" s="5" t="e">
        <f ca="1">32+ 1.8*RTD("ice.xl",,$H139,_xll.ICEFldID(K$8))</f>
        <v>#VALUE!</v>
      </c>
      <c r="L139" s="4" t="str">
        <f ca="1">RTD("ice.xl",,$H139,_xll.ICEFldID(L$8))</f>
        <v/>
      </c>
      <c r="M139" s="6" t="e">
        <f ca="1">RTD("ice.xl",,$H139,_xll.ICEFldID(M$8))/25.4</f>
        <v>#VALUE!</v>
      </c>
      <c r="N139" s="4" t="e">
        <f ca="1">RTD("ice.xl",,$H139,_xll.ICEFldID(N$8))/25.4</f>
        <v>#VALUE!</v>
      </c>
      <c r="O139" s="5" t="str">
        <f ca="1">RTD("ice.xl",,$H139,_xll.ICEFldID(O$8))</f>
        <v/>
      </c>
      <c r="P139" s="5" t="str">
        <f ca="1">RTD("ice.xl",,$H139,_xll.ICEFldID(P$8))</f>
        <v/>
      </c>
      <c r="Q139" s="5" t="str">
        <f ca="1">RTD("ice.xl",,$H139,_xll.ICEFldID(Q$8))</f>
        <v/>
      </c>
      <c r="R139" s="4" t="str">
        <f t="shared" ca="1" si="22"/>
        <v/>
      </c>
      <c r="Z139" s="4" t="e">
        <f t="shared" ca="1" si="26"/>
        <v>#VALUE!</v>
      </c>
      <c r="AA139" s="4" t="e">
        <f t="shared" ca="1" si="27"/>
        <v>#VALUE!</v>
      </c>
      <c r="AB139" s="7" t="e">
        <f t="shared" ca="1" si="28"/>
        <v>#VALUE!</v>
      </c>
      <c r="AC139" s="7" t="e">
        <f t="shared" ca="1" si="29"/>
        <v>#VALUE!</v>
      </c>
      <c r="AD139" s="7" t="e">
        <f t="shared" ca="1" si="30"/>
        <v>#VALUE!</v>
      </c>
      <c r="AE139" s="7" t="e">
        <f t="shared" ca="1" si="31"/>
        <v>#VALUE!</v>
      </c>
    </row>
    <row r="140" spans="5:31" x14ac:dyDescent="0.35">
      <c r="E140" s="23">
        <f t="shared" ca="1" si="32"/>
        <v>44797.74999999968</v>
      </c>
      <c r="F140" s="19">
        <f t="shared" ca="1" si="32"/>
        <v>44797.74999999968</v>
      </c>
      <c r="G140" s="20">
        <f t="shared" si="33"/>
        <v>18</v>
      </c>
      <c r="H140" t="str">
        <f t="shared" ca="1" si="25"/>
        <v>KIAH FDH22082418_00Z-GEFS</v>
      </c>
      <c r="I140">
        <v>131</v>
      </c>
      <c r="J140" s="4" t="e">
        <f ca="1">32+ 1.8*RTD("ice.xl",,$H140,_xll.ICEFldID(J$8))</f>
        <v>#VALUE!</v>
      </c>
      <c r="K140" s="5" t="e">
        <f ca="1">32+ 1.8*RTD("ice.xl",,$H140,_xll.ICEFldID(K$8))</f>
        <v>#VALUE!</v>
      </c>
      <c r="L140" s="4" t="str">
        <f ca="1">RTD("ice.xl",,$H140,_xll.ICEFldID(L$8))</f>
        <v/>
      </c>
      <c r="M140" s="6" t="e">
        <f ca="1">RTD("ice.xl",,$H140,_xll.ICEFldID(M$8))/25.4</f>
        <v>#VALUE!</v>
      </c>
      <c r="N140" s="4" t="e">
        <f ca="1">RTD("ice.xl",,$H140,_xll.ICEFldID(N$8))/25.4</f>
        <v>#VALUE!</v>
      </c>
      <c r="O140" s="5" t="str">
        <f ca="1">RTD("ice.xl",,$H140,_xll.ICEFldID(O$8))</f>
        <v/>
      </c>
      <c r="P140" s="5" t="str">
        <f ca="1">RTD("ice.xl",,$H140,_xll.ICEFldID(P$8))</f>
        <v/>
      </c>
      <c r="Q140" s="5" t="str">
        <f ca="1">RTD("ice.xl",,$H140,_xll.ICEFldID(Q$8))</f>
        <v/>
      </c>
      <c r="R140" s="4" t="str">
        <f t="shared" ca="1" si="22"/>
        <v/>
      </c>
      <c r="Z140" s="4" t="e">
        <f t="shared" ca="1" si="26"/>
        <v>#VALUE!</v>
      </c>
      <c r="AA140" s="4" t="e">
        <f t="shared" ca="1" si="27"/>
        <v>#VALUE!</v>
      </c>
      <c r="AB140" s="7" t="e">
        <f t="shared" ca="1" si="28"/>
        <v>#VALUE!</v>
      </c>
      <c r="AC140" s="7" t="e">
        <f t="shared" ca="1" si="29"/>
        <v>#VALUE!</v>
      </c>
      <c r="AD140" s="7" t="e">
        <f t="shared" ca="1" si="30"/>
        <v>#VALUE!</v>
      </c>
      <c r="AE140" s="7" t="e">
        <f t="shared" ca="1" si="31"/>
        <v>#VALUE!</v>
      </c>
    </row>
    <row r="141" spans="5:31" x14ac:dyDescent="0.35">
      <c r="E141" s="23">
        <f t="shared" ca="1" si="32"/>
        <v>44797.791666666344</v>
      </c>
      <c r="F141" s="19">
        <f t="shared" ca="1" si="32"/>
        <v>44797.791666666344</v>
      </c>
      <c r="G141" s="20">
        <f t="shared" si="33"/>
        <v>19</v>
      </c>
      <c r="H141" t="str">
        <f t="shared" ca="1" si="25"/>
        <v>KIAH FDH22082419_00Z-GEFS</v>
      </c>
      <c r="I141">
        <v>132</v>
      </c>
      <c r="J141" s="4" t="e">
        <f ca="1">32+ 1.8*RTD("ice.xl",,$H141,_xll.ICEFldID(J$8))</f>
        <v>#VALUE!</v>
      </c>
      <c r="K141" s="5" t="e">
        <f ca="1">32+ 1.8*RTD("ice.xl",,$H141,_xll.ICEFldID(K$8))</f>
        <v>#VALUE!</v>
      </c>
      <c r="L141" s="4" t="str">
        <f ca="1">RTD("ice.xl",,$H141,_xll.ICEFldID(L$8))</f>
        <v/>
      </c>
      <c r="M141" s="6" t="e">
        <f ca="1">RTD("ice.xl",,$H141,_xll.ICEFldID(M$8))/25.4</f>
        <v>#VALUE!</v>
      </c>
      <c r="N141" s="4" t="e">
        <f ca="1">RTD("ice.xl",,$H141,_xll.ICEFldID(N$8))/25.4</f>
        <v>#VALUE!</v>
      </c>
      <c r="O141" s="5" t="str">
        <f ca="1">RTD("ice.xl",,$H141,_xll.ICEFldID(O$8))</f>
        <v/>
      </c>
      <c r="P141" s="5" t="str">
        <f ca="1">RTD("ice.xl",,$H141,_xll.ICEFldID(P$8))</f>
        <v/>
      </c>
      <c r="Q141" s="5" t="str">
        <f ca="1">RTD("ice.xl",,$H141,_xll.ICEFldID(Q$8))</f>
        <v/>
      </c>
      <c r="R141" s="4" t="str">
        <f t="shared" ca="1" si="22"/>
        <v/>
      </c>
      <c r="Z141" s="4" t="e">
        <f t="shared" ca="1" si="26"/>
        <v>#VALUE!</v>
      </c>
      <c r="AA141" s="4" t="e">
        <f t="shared" ca="1" si="27"/>
        <v>#VALUE!</v>
      </c>
      <c r="AB141" s="7" t="e">
        <f t="shared" ca="1" si="28"/>
        <v>#VALUE!</v>
      </c>
      <c r="AC141" s="7" t="e">
        <f t="shared" ca="1" si="29"/>
        <v>#VALUE!</v>
      </c>
      <c r="AD141" s="7" t="e">
        <f t="shared" ca="1" si="30"/>
        <v>#VALUE!</v>
      </c>
      <c r="AE141" s="7" t="e">
        <f t="shared" ca="1" si="31"/>
        <v>#VALUE!</v>
      </c>
    </row>
    <row r="142" spans="5:31" x14ac:dyDescent="0.35">
      <c r="E142" s="23">
        <f t="shared" ca="1" si="32"/>
        <v>44797.833333333008</v>
      </c>
      <c r="F142" s="19">
        <f t="shared" ca="1" si="32"/>
        <v>44797.833333333008</v>
      </c>
      <c r="G142" s="20">
        <f t="shared" si="33"/>
        <v>20</v>
      </c>
      <c r="H142" t="str">
        <f t="shared" ca="1" si="25"/>
        <v>KIAH FDH22082420_00Z-GEFS</v>
      </c>
      <c r="I142">
        <v>133</v>
      </c>
      <c r="J142" s="4">
        <f ca="1">32+ 1.8*RTD("ice.xl",,$H142,_xll.ICEFldID(J$8))</f>
        <v>81.427999999999997</v>
      </c>
      <c r="K142" s="5">
        <f ca="1">32+ 1.8*RTD("ice.xl",,$H142,_xll.ICEFldID(K$8))</f>
        <v>81.427999999999997</v>
      </c>
      <c r="L142" s="4">
        <f ca="1">RTD("ice.xl",,$H142,_xll.ICEFldID(L$8))</f>
        <v>71.7</v>
      </c>
      <c r="M142" s="6" t="e">
        <f ca="1">RTD("ice.xl",,$H142,_xll.ICEFldID(M$8))/25.4</f>
        <v>#VALUE!</v>
      </c>
      <c r="N142" s="4">
        <f ca="1">RTD("ice.xl",,$H142,_xll.ICEFldID(N$8))/25.4</f>
        <v>0</v>
      </c>
      <c r="O142" s="5">
        <f ca="1">RTD("ice.xl",,$H142,_xll.ICEFldID(O$8))</f>
        <v>87</v>
      </c>
      <c r="P142" s="5">
        <f ca="1">RTD("ice.xl",,$H142,_xll.ICEFldID(P$8))</f>
        <v>122.9</v>
      </c>
      <c r="Q142" s="5">
        <f ca="1">RTD("ice.xl",,$H142,_xll.ICEFldID(Q$8))</f>
        <v>2.64</v>
      </c>
      <c r="R142" s="4">
        <f t="shared" ca="1" si="22"/>
        <v>2.64</v>
      </c>
      <c r="Z142" s="4">
        <f t="shared" ca="1" si="26"/>
        <v>85.250096126323285</v>
      </c>
      <c r="AA142" s="4">
        <f t="shared" ca="1" si="27"/>
        <v>85.712305474637574</v>
      </c>
      <c r="AB142" s="7">
        <f t="shared" ca="1" si="28"/>
        <v>85.712305474637574</v>
      </c>
      <c r="AC142" s="7" t="e">
        <f t="shared" ca="1" si="29"/>
        <v>#NUM!</v>
      </c>
      <c r="AD142" s="7">
        <f t="shared" ca="1" si="30"/>
        <v>84.230153474637575</v>
      </c>
      <c r="AE142" s="7">
        <f t="shared" ca="1" si="31"/>
        <v>82.640699999999995</v>
      </c>
    </row>
    <row r="143" spans="5:31" x14ac:dyDescent="0.35">
      <c r="E143" s="23">
        <f t="shared" ca="1" si="32"/>
        <v>44797.874999999673</v>
      </c>
      <c r="F143" s="19">
        <f t="shared" ca="1" si="32"/>
        <v>44797.874999999673</v>
      </c>
      <c r="G143" s="20">
        <f t="shared" si="33"/>
        <v>21</v>
      </c>
      <c r="H143" t="str">
        <f t="shared" ca="1" si="25"/>
        <v>KIAH FDH22082421_00Z-GEFS</v>
      </c>
      <c r="I143">
        <v>134</v>
      </c>
      <c r="J143" s="4">
        <f ca="1">32+ 1.8*RTD("ice.xl",,$H143,_xll.ICEFldID(J$8))</f>
        <v>80.347999999999999</v>
      </c>
      <c r="K143" s="5">
        <f ca="1">32+ 1.8*RTD("ice.xl",,$H143,_xll.ICEFldID(K$8))</f>
        <v>80.347999999999999</v>
      </c>
      <c r="L143" s="4">
        <f ca="1">RTD("ice.xl",,$H143,_xll.ICEFldID(L$8))</f>
        <v>73.8</v>
      </c>
      <c r="M143" s="6" t="e">
        <f ca="1">RTD("ice.xl",,$H143,_xll.ICEFldID(M$8))/25.4</f>
        <v>#VALUE!</v>
      </c>
      <c r="N143" s="4">
        <f ca="1">RTD("ice.xl",,$H143,_xll.ICEFldID(N$8))/25.4</f>
        <v>0</v>
      </c>
      <c r="O143" s="5">
        <f ca="1">RTD("ice.xl",,$H143,_xll.ICEFldID(O$8))</f>
        <v>86</v>
      </c>
      <c r="P143" s="5">
        <f ca="1">RTD("ice.xl",,$H143,_xll.ICEFldID(P$8))</f>
        <v>121.2</v>
      </c>
      <c r="Q143" s="5">
        <f ca="1">RTD("ice.xl",,$H143,_xll.ICEFldID(Q$8))</f>
        <v>2.65</v>
      </c>
      <c r="R143" s="4">
        <f t="shared" ca="1" si="22"/>
        <v>2.65</v>
      </c>
      <c r="Z143" s="4">
        <f t="shared" ca="1" si="26"/>
        <v>84.038603050438283</v>
      </c>
      <c r="AA143" s="4">
        <f t="shared" ca="1" si="27"/>
        <v>84.056218495980431</v>
      </c>
      <c r="AB143" s="7">
        <f t="shared" ca="1" si="28"/>
        <v>84.056218495980431</v>
      </c>
      <c r="AC143" s="7" t="e">
        <f t="shared" ca="1" si="29"/>
        <v>#NUM!</v>
      </c>
      <c r="AD143" s="7">
        <f t="shared" ca="1" si="30"/>
        <v>82.56617049598043</v>
      </c>
      <c r="AE143" s="7">
        <f t="shared" ca="1" si="31"/>
        <v>81.551400000000001</v>
      </c>
    </row>
    <row r="144" spans="5:31" x14ac:dyDescent="0.35">
      <c r="E144" s="23">
        <f t="shared" ca="1" si="32"/>
        <v>44797.916666666337</v>
      </c>
      <c r="F144" s="19">
        <f t="shared" ca="1" si="32"/>
        <v>44797.916666666337</v>
      </c>
      <c r="G144" s="20">
        <f t="shared" si="33"/>
        <v>22</v>
      </c>
      <c r="H144" t="str">
        <f t="shared" ca="1" si="25"/>
        <v>KIAH FDH22082422_00Z-GEFS</v>
      </c>
      <c r="I144">
        <v>135</v>
      </c>
      <c r="J144" s="4" t="e">
        <f ca="1">32+ 1.8*RTD("ice.xl",,$H144,_xll.ICEFldID(J$8))</f>
        <v>#VALUE!</v>
      </c>
      <c r="K144" s="5" t="e">
        <f ca="1">32+ 1.8*RTD("ice.xl",,$H144,_xll.ICEFldID(K$8))</f>
        <v>#VALUE!</v>
      </c>
      <c r="L144" s="4" t="str">
        <f ca="1">RTD("ice.xl",,$H144,_xll.ICEFldID(L$8))</f>
        <v/>
      </c>
      <c r="M144" s="6" t="e">
        <f ca="1">RTD("ice.xl",,$H144,_xll.ICEFldID(M$8))/25.4</f>
        <v>#VALUE!</v>
      </c>
      <c r="N144" s="4" t="e">
        <f ca="1">RTD("ice.xl",,$H144,_xll.ICEFldID(N$8))/25.4</f>
        <v>#VALUE!</v>
      </c>
      <c r="O144" s="5" t="str">
        <f ca="1">RTD("ice.xl",,$H144,_xll.ICEFldID(O$8))</f>
        <v/>
      </c>
      <c r="P144" s="5" t="str">
        <f ca="1">RTD("ice.xl",,$H144,_xll.ICEFldID(P$8))</f>
        <v/>
      </c>
      <c r="Q144" s="5" t="str">
        <f ca="1">RTD("ice.xl",,$H144,_xll.ICEFldID(Q$8))</f>
        <v/>
      </c>
      <c r="R144" s="4" t="str">
        <f t="shared" ca="1" si="22"/>
        <v/>
      </c>
      <c r="Z144" s="4" t="e">
        <f t="shared" ca="1" si="26"/>
        <v>#VALUE!</v>
      </c>
      <c r="AA144" s="4" t="e">
        <f t="shared" ca="1" si="27"/>
        <v>#VALUE!</v>
      </c>
      <c r="AB144" s="7" t="e">
        <f t="shared" ca="1" si="28"/>
        <v>#VALUE!</v>
      </c>
      <c r="AC144" s="7" t="e">
        <f t="shared" ca="1" si="29"/>
        <v>#VALUE!</v>
      </c>
      <c r="AD144" s="7" t="e">
        <f t="shared" ca="1" si="30"/>
        <v>#VALUE!</v>
      </c>
      <c r="AE144" s="7" t="e">
        <f t="shared" ca="1" si="31"/>
        <v>#VALUE!</v>
      </c>
    </row>
    <row r="145" spans="5:31" x14ac:dyDescent="0.35">
      <c r="E145" s="23">
        <f t="shared" ca="1" si="32"/>
        <v>44797.958333333001</v>
      </c>
      <c r="F145" s="19">
        <f t="shared" ca="1" si="32"/>
        <v>44797.958333333001</v>
      </c>
      <c r="G145" s="20">
        <f t="shared" si="33"/>
        <v>23</v>
      </c>
      <c r="H145" t="str">
        <f t="shared" ca="1" si="25"/>
        <v>KIAH FDH22082423_00Z-GEFS</v>
      </c>
      <c r="I145">
        <v>136</v>
      </c>
      <c r="J145" s="4">
        <f ca="1">32+ 1.8*RTD("ice.xl",,$H145,_xll.ICEFldID(J$8))</f>
        <v>78.800000000000011</v>
      </c>
      <c r="K145" s="5">
        <f ca="1">32+ 1.8*RTD("ice.xl",,$H145,_xll.ICEFldID(K$8))</f>
        <v>78.800000000000011</v>
      </c>
      <c r="L145" s="4">
        <f ca="1">RTD("ice.xl",,$H145,_xll.ICEFldID(L$8))</f>
        <v>77</v>
      </c>
      <c r="M145" s="6" t="e">
        <f ca="1">RTD("ice.xl",,$H145,_xll.ICEFldID(M$8))/25.4</f>
        <v>#VALUE!</v>
      </c>
      <c r="N145" s="4">
        <f ca="1">RTD("ice.xl",,$H145,_xll.ICEFldID(N$8))/25.4</f>
        <v>0</v>
      </c>
      <c r="O145" s="5">
        <f ca="1">RTD("ice.xl",,$H145,_xll.ICEFldID(O$8))</f>
        <v>82</v>
      </c>
      <c r="P145" s="5">
        <f ca="1">RTD("ice.xl",,$H145,_xll.ICEFldID(P$8))</f>
        <v>121.8</v>
      </c>
      <c r="Q145" s="5">
        <f ca="1">RTD("ice.xl",,$H145,_xll.ICEFldID(Q$8))</f>
        <v>2.5299999999999998</v>
      </c>
      <c r="R145" s="4">
        <f t="shared" ca="1" si="22"/>
        <v>2.5299999999999998</v>
      </c>
      <c r="Z145" s="4">
        <f t="shared" ca="1" si="26"/>
        <v>82.320892447190431</v>
      </c>
      <c r="AA145" s="4">
        <f t="shared" ca="1" si="27"/>
        <v>79.999000000000009</v>
      </c>
      <c r="AB145" s="7">
        <f t="shared" ca="1" si="28"/>
        <v>81.598553241600115</v>
      </c>
      <c r="AC145" s="7" t="e">
        <f t="shared" ca="1" si="29"/>
        <v>#NUM!</v>
      </c>
      <c r="AD145" s="7">
        <f t="shared" ca="1" si="30"/>
        <v>80.286553241600117</v>
      </c>
      <c r="AE145" s="7">
        <f t="shared" ca="1" si="31"/>
        <v>79.999000000000009</v>
      </c>
    </row>
    <row r="146" spans="5:31" x14ac:dyDescent="0.35">
      <c r="E146" s="23">
        <f t="shared" ca="1" si="32"/>
        <v>44797.999999999665</v>
      </c>
      <c r="F146" s="19">
        <f t="shared" ca="1" si="32"/>
        <v>44797.999999999665</v>
      </c>
      <c r="G146" s="20">
        <f t="shared" si="33"/>
        <v>24</v>
      </c>
      <c r="H146" t="str">
        <f t="shared" ca="1" si="25"/>
        <v>KIAH FDH22082424_00Z-GEFS</v>
      </c>
      <c r="I146">
        <v>137</v>
      </c>
      <c r="J146" s="4">
        <f ca="1">32+ 1.8*RTD("ice.xl",,$H146,_xll.ICEFldID(J$8))</f>
        <v>78.313999999999993</v>
      </c>
      <c r="K146" s="5">
        <f ca="1">32+ 1.8*RTD("ice.xl",,$H146,_xll.ICEFldID(K$8))</f>
        <v>78.313999999999993</v>
      </c>
      <c r="L146" s="4">
        <f ca="1">RTD("ice.xl",,$H146,_xll.ICEFldID(L$8))</f>
        <v>78.099999999999994</v>
      </c>
      <c r="M146" s="6" t="e">
        <f ca="1">RTD("ice.xl",,$H146,_xll.ICEFldID(M$8))/25.4</f>
        <v>#VALUE!</v>
      </c>
      <c r="N146" s="4">
        <f ca="1">RTD("ice.xl",,$H146,_xll.ICEFldID(N$8))/25.4</f>
        <v>0</v>
      </c>
      <c r="O146" s="5">
        <f ca="1">RTD("ice.xl",,$H146,_xll.ICEFldID(O$8))</f>
        <v>80</v>
      </c>
      <c r="P146" s="5">
        <f ca="1">RTD("ice.xl",,$H146,_xll.ICEFldID(P$8))</f>
        <v>122.8</v>
      </c>
      <c r="Q146" s="5">
        <f ca="1">RTD("ice.xl",,$H146,_xll.ICEFldID(Q$8))</f>
        <v>2.38</v>
      </c>
      <c r="R146" s="4">
        <f t="shared" ca="1" si="22"/>
        <v>2.38</v>
      </c>
      <c r="Z146" s="4">
        <f t="shared" ca="1" si="26"/>
        <v>81.803448797743698</v>
      </c>
      <c r="AA146" s="4">
        <f t="shared" ca="1" si="27"/>
        <v>79.516099999999994</v>
      </c>
      <c r="AB146" s="7">
        <f t="shared" ca="1" si="28"/>
        <v>80.800402424540877</v>
      </c>
      <c r="AC146" s="7" t="e">
        <f t="shared" ca="1" si="29"/>
        <v>#NUM!</v>
      </c>
      <c r="AD146" s="7">
        <f t="shared" ca="1" si="30"/>
        <v>79.601734424540879</v>
      </c>
      <c r="AE146" s="7">
        <f t="shared" ca="1" si="31"/>
        <v>79.516099999999994</v>
      </c>
    </row>
    <row r="147" spans="5:31" x14ac:dyDescent="0.35">
      <c r="E147" s="23">
        <f t="shared" ca="1" si="32"/>
        <v>44798.04166666633</v>
      </c>
      <c r="F147" s="19">
        <f t="shared" ca="1" si="32"/>
        <v>44798.04166666633</v>
      </c>
      <c r="G147" s="20">
        <f t="shared" si="33"/>
        <v>1</v>
      </c>
      <c r="H147" t="str">
        <f t="shared" ca="1" si="25"/>
        <v>KIAH FDH2208251_00Z-GEFS</v>
      </c>
      <c r="I147">
        <v>138</v>
      </c>
      <c r="J147" s="4">
        <f ca="1">32+ 1.8*RTD("ice.xl",,$H147,_xll.ICEFldID(J$8))</f>
        <v>77.846000000000004</v>
      </c>
      <c r="K147" s="5">
        <f ca="1">32+ 1.8*RTD("ice.xl",,$H147,_xll.ICEFldID(K$8))</f>
        <v>77.846000000000004</v>
      </c>
      <c r="L147" s="4">
        <f ca="1">RTD("ice.xl",,$H147,_xll.ICEFldID(L$8))</f>
        <v>79.2</v>
      </c>
      <c r="M147" s="6" t="e">
        <f ca="1">RTD("ice.xl",,$H147,_xll.ICEFldID(M$8))/25.4</f>
        <v>#VALUE!</v>
      </c>
      <c r="N147" s="4">
        <f ca="1">RTD("ice.xl",,$H147,_xll.ICEFldID(N$8))/25.4</f>
        <v>0</v>
      </c>
      <c r="O147" s="5">
        <f ca="1">RTD("ice.xl",,$H147,_xll.ICEFldID(O$8))</f>
        <v>79</v>
      </c>
      <c r="P147" s="5">
        <f ca="1">RTD("ice.xl",,$H147,_xll.ICEFldID(P$8))</f>
        <v>123.5</v>
      </c>
      <c r="Q147" s="5">
        <f ca="1">RTD("ice.xl",,$H147,_xll.ICEFldID(Q$8))</f>
        <v>2.25</v>
      </c>
      <c r="R147" s="4">
        <f t="shared" ca="1" si="22"/>
        <v>2.25</v>
      </c>
      <c r="Z147" s="4">
        <f t="shared" ca="1" si="26"/>
        <v>81.308138626282059</v>
      </c>
      <c r="AA147" s="4">
        <f t="shared" ca="1" si="27"/>
        <v>79.052999999999997</v>
      </c>
      <c r="AB147" s="7">
        <f t="shared" ca="1" si="28"/>
        <v>80.013529683266427</v>
      </c>
      <c r="AC147" s="7" t="e">
        <f t="shared" ca="1" si="29"/>
        <v>#NUM!</v>
      </c>
      <c r="AD147" s="7">
        <f t="shared" ca="1" si="30"/>
        <v>78.951665683266427</v>
      </c>
      <c r="AE147" s="7">
        <f t="shared" ca="1" si="31"/>
        <v>79.052999999999997</v>
      </c>
    </row>
    <row r="148" spans="5:31" x14ac:dyDescent="0.35">
      <c r="E148" s="23">
        <f t="shared" ca="1" si="32"/>
        <v>44798.083333332994</v>
      </c>
      <c r="F148" s="19">
        <f t="shared" ca="1" si="32"/>
        <v>44798.083333332994</v>
      </c>
      <c r="G148" s="20">
        <f t="shared" si="33"/>
        <v>2</v>
      </c>
      <c r="H148" t="str">
        <f t="shared" ca="1" si="25"/>
        <v>KIAH FDH2208252_00Z-GEFS</v>
      </c>
      <c r="I148">
        <v>139</v>
      </c>
      <c r="J148" s="4">
        <f ca="1">32+ 1.8*RTD("ice.xl",,$H148,_xll.ICEFldID(J$8))</f>
        <v>77.521999999999991</v>
      </c>
      <c r="K148" s="5">
        <f ca="1">32+ 1.8*RTD("ice.xl",,$H148,_xll.ICEFldID(K$8))</f>
        <v>77.521999999999991</v>
      </c>
      <c r="L148" s="4">
        <f ca="1">RTD("ice.xl",,$H148,_xll.ICEFldID(L$8))</f>
        <v>80</v>
      </c>
      <c r="M148" s="6" t="e">
        <f ca="1">RTD("ice.xl",,$H148,_xll.ICEFldID(M$8))/25.4</f>
        <v>#VALUE!</v>
      </c>
      <c r="N148" s="4">
        <f ca="1">RTD("ice.xl",,$H148,_xll.ICEFldID(N$8))/25.4</f>
        <v>0</v>
      </c>
      <c r="O148" s="5">
        <f ca="1">RTD("ice.xl",,$H148,_xll.ICEFldID(O$8))</f>
        <v>74</v>
      </c>
      <c r="P148" s="5">
        <f ca="1">RTD("ice.xl",,$H148,_xll.ICEFldID(P$8))</f>
        <v>119.6</v>
      </c>
      <c r="Q148" s="5">
        <f ca="1">RTD("ice.xl",,$H148,_xll.ICEFldID(Q$8))</f>
        <v>2.08</v>
      </c>
      <c r="R148" s="4">
        <f t="shared" ca="1" si="22"/>
        <v>2.08</v>
      </c>
      <c r="Z148" s="4">
        <f t="shared" ca="1" si="26"/>
        <v>80.986182896120454</v>
      </c>
      <c r="AA148" s="4">
        <f t="shared" ca="1" si="27"/>
        <v>78.734200000000001</v>
      </c>
      <c r="AB148" s="7">
        <f t="shared" ca="1" si="28"/>
        <v>79.456345693339074</v>
      </c>
      <c r="AC148" s="7" t="e">
        <f t="shared" ca="1" si="29"/>
        <v>#NUM!</v>
      </c>
      <c r="AD148" s="7">
        <f t="shared" ca="1" si="30"/>
        <v>78.508545693339073</v>
      </c>
      <c r="AE148" s="7">
        <f t="shared" ca="1" si="31"/>
        <v>78.734200000000001</v>
      </c>
    </row>
    <row r="149" spans="5:31" x14ac:dyDescent="0.35">
      <c r="E149" s="23">
        <f t="shared" ca="1" si="32"/>
        <v>44798.124999999658</v>
      </c>
      <c r="F149" s="19">
        <f t="shared" ca="1" si="32"/>
        <v>44798.124999999658</v>
      </c>
      <c r="G149" s="20">
        <f t="shared" si="33"/>
        <v>3</v>
      </c>
      <c r="H149" t="str">
        <f t="shared" ca="1" si="25"/>
        <v>KIAH FDH2208253_00Z-GEFS</v>
      </c>
      <c r="I149">
        <v>140</v>
      </c>
      <c r="J149" s="4">
        <f ca="1">32+ 1.8*RTD("ice.xl",,$H149,_xll.ICEFldID(J$8))</f>
        <v>77.198000000000008</v>
      </c>
      <c r="K149" s="5">
        <f ca="1">32+ 1.8*RTD("ice.xl",,$H149,_xll.ICEFldID(K$8))</f>
        <v>77.198000000000008</v>
      </c>
      <c r="L149" s="4">
        <f ca="1">RTD("ice.xl",,$H149,_xll.ICEFldID(L$8))</f>
        <v>80.8</v>
      </c>
      <c r="M149" s="6" t="e">
        <f ca="1">RTD("ice.xl",,$H149,_xll.ICEFldID(M$8))/25.4</f>
        <v>#VALUE!</v>
      </c>
      <c r="N149" s="4">
        <f ca="1">RTD("ice.xl",,$H149,_xll.ICEFldID(N$8))/25.4</f>
        <v>0</v>
      </c>
      <c r="O149" s="5">
        <f ca="1">RTD("ice.xl",,$H149,_xll.ICEFldID(O$8))</f>
        <v>69</v>
      </c>
      <c r="P149" s="5">
        <f ca="1">RTD("ice.xl",,$H149,_xll.ICEFldID(P$8))</f>
        <v>113.9</v>
      </c>
      <c r="Q149" s="5">
        <f ca="1">RTD("ice.xl",,$H149,_xll.ICEFldID(Q$8))</f>
        <v>1.96</v>
      </c>
      <c r="R149" s="4">
        <f t="shared" ca="1" si="22"/>
        <v>1.96</v>
      </c>
      <c r="Z149" s="4">
        <f t="shared" ca="1" si="26"/>
        <v>80.658321961325228</v>
      </c>
      <c r="AA149" s="4">
        <f t="shared" ca="1" si="27"/>
        <v>78.415400000000005</v>
      </c>
      <c r="AB149" s="7">
        <f t="shared" ca="1" si="28"/>
        <v>78.887448245273816</v>
      </c>
      <c r="AC149" s="7" t="e">
        <f t="shared" ca="1" si="29"/>
        <v>#NUM!</v>
      </c>
      <c r="AD149" s="7">
        <f t="shared" ca="1" si="30"/>
        <v>78.064080245273814</v>
      </c>
      <c r="AE149" s="7">
        <f t="shared" ca="1" si="31"/>
        <v>78.415400000000005</v>
      </c>
    </row>
    <row r="150" spans="5:31" x14ac:dyDescent="0.35">
      <c r="E150" s="23">
        <f t="shared" ca="1" si="32"/>
        <v>44798.166666666322</v>
      </c>
      <c r="F150" s="19">
        <f t="shared" ca="1" si="32"/>
        <v>44798.166666666322</v>
      </c>
      <c r="G150" s="20">
        <f t="shared" si="33"/>
        <v>4</v>
      </c>
      <c r="H150" t="str">
        <f t="shared" ca="1" si="25"/>
        <v>KIAH FDH2208254_00Z-GEFS</v>
      </c>
      <c r="I150">
        <v>141</v>
      </c>
      <c r="J150" s="4">
        <f ca="1">32+ 1.8*RTD("ice.xl",,$H150,_xll.ICEFldID(J$8))</f>
        <v>76.873999999999995</v>
      </c>
      <c r="K150" s="5">
        <f ca="1">32+ 1.8*RTD("ice.xl",,$H150,_xll.ICEFldID(K$8))</f>
        <v>76.873999999999995</v>
      </c>
      <c r="L150" s="4">
        <f ca="1">RTD("ice.xl",,$H150,_xll.ICEFldID(L$8))</f>
        <v>81.599999999999994</v>
      </c>
      <c r="M150" s="6" t="e">
        <f ca="1">RTD("ice.xl",,$H150,_xll.ICEFldID(M$8))/25.4</f>
        <v>#VALUE!</v>
      </c>
      <c r="N150" s="4">
        <f ca="1">RTD("ice.xl",,$H150,_xll.ICEFldID(N$8))/25.4</f>
        <v>0</v>
      </c>
      <c r="O150" s="5">
        <f ca="1">RTD("ice.xl",,$H150,_xll.ICEFldID(O$8))</f>
        <v>64</v>
      </c>
      <c r="P150" s="5">
        <f ca="1">RTD("ice.xl",,$H150,_xll.ICEFldID(P$8))</f>
        <v>119.8</v>
      </c>
      <c r="Q150" s="5">
        <f ca="1">RTD("ice.xl",,$H150,_xll.ICEFldID(Q$8))</f>
        <v>1.92</v>
      </c>
      <c r="R150" s="4">
        <f t="shared" ca="1" si="22"/>
        <v>1.92</v>
      </c>
      <c r="Z150" s="4">
        <f t="shared" ca="1" si="26"/>
        <v>80.313287357116394</v>
      </c>
      <c r="AA150" s="4">
        <f t="shared" ca="1" si="27"/>
        <v>78.096599999999995</v>
      </c>
      <c r="AB150" s="7">
        <f t="shared" ca="1" si="28"/>
        <v>78.306617266750138</v>
      </c>
      <c r="AC150" s="7" t="e">
        <f t="shared" ca="1" si="29"/>
        <v>#NUM!</v>
      </c>
      <c r="AD150" s="7">
        <f t="shared" ca="1" si="30"/>
        <v>77.618049266750134</v>
      </c>
      <c r="AE150" s="7">
        <f t="shared" ca="1" si="31"/>
        <v>78.096599999999995</v>
      </c>
    </row>
    <row r="151" spans="5:31" x14ac:dyDescent="0.35">
      <c r="E151" s="23">
        <f t="shared" ca="1" si="32"/>
        <v>44798.208333332987</v>
      </c>
      <c r="F151" s="19">
        <f t="shared" ca="1" si="32"/>
        <v>44798.208333332987</v>
      </c>
      <c r="G151" s="20">
        <f t="shared" si="33"/>
        <v>5</v>
      </c>
      <c r="H151" t="str">
        <f t="shared" ca="1" si="25"/>
        <v>KIAH FDH2208255_00Z-GEFS</v>
      </c>
      <c r="I151">
        <v>142</v>
      </c>
      <c r="J151" s="4">
        <f ca="1">32+ 1.8*RTD("ice.xl",,$H151,_xll.ICEFldID(J$8))</f>
        <v>76.604000000000013</v>
      </c>
      <c r="K151" s="5">
        <f ca="1">32+ 1.8*RTD("ice.xl",,$H151,_xll.ICEFldID(K$8))</f>
        <v>76.604000000000013</v>
      </c>
      <c r="L151" s="4">
        <f ca="1">RTD("ice.xl",,$H151,_xll.ICEFldID(L$8))</f>
        <v>82.1</v>
      </c>
      <c r="M151" s="6" t="e">
        <f ca="1">RTD("ice.xl",,$H151,_xll.ICEFldID(M$8))/25.4</f>
        <v>#VALUE!</v>
      </c>
      <c r="N151" s="4">
        <f ca="1">RTD("ice.xl",,$H151,_xll.ICEFldID(N$8))/25.4</f>
        <v>0</v>
      </c>
      <c r="O151" s="5">
        <f ca="1">RTD("ice.xl",,$H151,_xll.ICEFldID(O$8))</f>
        <v>65</v>
      </c>
      <c r="P151" s="5">
        <f ca="1">RTD("ice.xl",,$H151,_xll.ICEFldID(P$8))</f>
        <v>119</v>
      </c>
      <c r="Q151" s="5">
        <f ca="1">RTD("ice.xl",,$H151,_xll.ICEFldID(Q$8))</f>
        <v>1.91</v>
      </c>
      <c r="R151" s="4">
        <f t="shared" ca="1" si="22"/>
        <v>1.91</v>
      </c>
      <c r="Z151" s="4">
        <f t="shared" ca="1" si="26"/>
        <v>80.020141850388541</v>
      </c>
      <c r="AA151" s="4">
        <f t="shared" ca="1" si="27"/>
        <v>77.823100000000011</v>
      </c>
      <c r="AB151" s="7">
        <f t="shared" ca="1" si="28"/>
        <v>77.822464027457329</v>
      </c>
      <c r="AC151" s="7" t="e">
        <f t="shared" ca="1" si="29"/>
        <v>#NUM!</v>
      </c>
      <c r="AD151" s="7">
        <f t="shared" ca="1" si="30"/>
        <v>77.219496027457325</v>
      </c>
      <c r="AE151" s="7">
        <f t="shared" ca="1" si="31"/>
        <v>77.823100000000011</v>
      </c>
    </row>
    <row r="152" spans="5:31" x14ac:dyDescent="0.35">
      <c r="E152" s="23">
        <f t="shared" ca="1" si="32"/>
        <v>44798.249999999651</v>
      </c>
      <c r="F152" s="19">
        <f t="shared" ca="1" si="32"/>
        <v>44798.249999999651</v>
      </c>
      <c r="G152" s="20">
        <f t="shared" si="33"/>
        <v>6</v>
      </c>
      <c r="H152" t="str">
        <f t="shared" ca="1" si="25"/>
        <v>KIAH FDH2208256_00Z-GEFS</v>
      </c>
      <c r="I152">
        <v>143</v>
      </c>
      <c r="J152" s="4">
        <f ca="1">32+ 1.8*RTD("ice.xl",,$H152,_xll.ICEFldID(J$8))</f>
        <v>76.334000000000003</v>
      </c>
      <c r="K152" s="5">
        <f ca="1">32+ 1.8*RTD("ice.xl",,$H152,_xll.ICEFldID(K$8))</f>
        <v>76.334000000000003</v>
      </c>
      <c r="L152" s="4">
        <f ca="1">RTD("ice.xl",,$H152,_xll.ICEFldID(L$8))</f>
        <v>82.7</v>
      </c>
      <c r="M152" s="6" t="e">
        <f ca="1">RTD("ice.xl",,$H152,_xll.ICEFldID(M$8))/25.4</f>
        <v>#VALUE!</v>
      </c>
      <c r="N152" s="4">
        <f ca="1">RTD("ice.xl",,$H152,_xll.ICEFldID(N$8))/25.4</f>
        <v>0</v>
      </c>
      <c r="O152" s="5">
        <f ca="1">RTD("ice.xl",,$H152,_xll.ICEFldID(O$8))</f>
        <v>65</v>
      </c>
      <c r="P152" s="5">
        <f ca="1">RTD("ice.xl",,$H152,_xll.ICEFldID(P$8))</f>
        <v>107.4</v>
      </c>
      <c r="Q152" s="5">
        <f ca="1">RTD("ice.xl",,$H152,_xll.ICEFldID(Q$8))</f>
        <v>1.94</v>
      </c>
      <c r="R152" s="4">
        <f t="shared" ca="1" si="22"/>
        <v>1.94</v>
      </c>
      <c r="Z152" s="4">
        <f t="shared" ca="1" si="26"/>
        <v>79.715688931690735</v>
      </c>
      <c r="AA152" s="4">
        <f t="shared" ca="1" si="27"/>
        <v>77.554299999999998</v>
      </c>
      <c r="AB152" s="7">
        <f t="shared" ca="1" si="28"/>
        <v>77.327995193438525</v>
      </c>
      <c r="AC152" s="7" t="e">
        <f t="shared" ca="1" si="29"/>
        <v>#NUM!</v>
      </c>
      <c r="AD152" s="7">
        <f t="shared" ca="1" si="30"/>
        <v>76.83735919343853</v>
      </c>
      <c r="AE152" s="7">
        <f t="shared" ca="1" si="31"/>
        <v>77.554299999999998</v>
      </c>
    </row>
    <row r="153" spans="5:31" x14ac:dyDescent="0.35">
      <c r="E153" s="23">
        <f t="shared" ca="1" si="32"/>
        <v>44798.291666666315</v>
      </c>
      <c r="F153" s="19">
        <f t="shared" ca="1" si="32"/>
        <v>44798.291666666315</v>
      </c>
      <c r="G153" s="20">
        <f t="shared" si="33"/>
        <v>7</v>
      </c>
      <c r="H153" t="str">
        <f t="shared" ca="1" si="25"/>
        <v>KIAH FDH2208257_00Z-GEFS</v>
      </c>
      <c r="I153">
        <v>144</v>
      </c>
      <c r="J153" s="4">
        <f ca="1">32+ 1.8*RTD("ice.xl",,$H153,_xll.ICEFldID(J$8))</f>
        <v>76.081999999999994</v>
      </c>
      <c r="K153" s="5">
        <f ca="1">32+ 1.8*RTD("ice.xl",,$H153,_xll.ICEFldID(K$8))</f>
        <v>76.081999999999994</v>
      </c>
      <c r="L153" s="4">
        <f ca="1">RTD("ice.xl",,$H153,_xll.ICEFldID(L$8))</f>
        <v>83.2</v>
      </c>
      <c r="M153" s="6" t="e">
        <f ca="1">RTD("ice.xl",,$H153,_xll.ICEFldID(M$8))/25.4</f>
        <v>#VALUE!</v>
      </c>
      <c r="N153" s="4">
        <f ca="1">RTD("ice.xl",,$H153,_xll.ICEFldID(N$8))/25.4</f>
        <v>0</v>
      </c>
      <c r="O153" s="5">
        <f ca="1">RTD("ice.xl",,$H153,_xll.ICEFldID(O$8))</f>
        <v>65</v>
      </c>
      <c r="P153" s="5">
        <f ca="1">RTD("ice.xl",,$H153,_xll.ICEFldID(P$8))</f>
        <v>107.4</v>
      </c>
      <c r="Q153" s="5">
        <f ca="1">RTD("ice.xl",,$H153,_xll.ICEFldID(Q$8))</f>
        <v>2.0099999999999998</v>
      </c>
      <c r="R153" s="4">
        <f t="shared" ca="1" si="22"/>
        <v>2.0099999999999998</v>
      </c>
      <c r="Z153" s="4">
        <f t="shared" ca="1" si="26"/>
        <v>79.418896913714576</v>
      </c>
      <c r="AA153" s="4">
        <f t="shared" ca="1" si="27"/>
        <v>77.300599999999989</v>
      </c>
      <c r="AB153" s="7">
        <f t="shared" ca="1" si="28"/>
        <v>76.865775268115911</v>
      </c>
      <c r="AC153" s="7" t="e">
        <f t="shared" ca="1" si="29"/>
        <v>#NUM!</v>
      </c>
      <c r="AD153" s="7">
        <f t="shared" ca="1" si="30"/>
        <v>76.472727268115918</v>
      </c>
      <c r="AE153" s="7">
        <f t="shared" ca="1" si="31"/>
        <v>77.300599999999989</v>
      </c>
    </row>
    <row r="154" spans="5:31" x14ac:dyDescent="0.35">
      <c r="E154" s="23">
        <f t="shared" ca="1" si="32"/>
        <v>44798.333333332979</v>
      </c>
      <c r="F154" s="19">
        <f t="shared" ca="1" si="32"/>
        <v>44798.333333332979</v>
      </c>
      <c r="G154" s="20">
        <f t="shared" si="33"/>
        <v>8</v>
      </c>
      <c r="H154" t="str">
        <f t="shared" ca="1" si="25"/>
        <v>KIAH FDH2208258_00Z-GEFS</v>
      </c>
      <c r="I154">
        <v>145</v>
      </c>
      <c r="J154" s="4">
        <f ca="1">32+ 1.8*RTD("ice.xl",,$H154,_xll.ICEFldID(J$8))</f>
        <v>77.846000000000004</v>
      </c>
      <c r="K154" s="5">
        <f ca="1">32+ 1.8*RTD("ice.xl",,$H154,_xll.ICEFldID(K$8))</f>
        <v>77.846000000000004</v>
      </c>
      <c r="L154" s="4">
        <f ca="1">RTD("ice.xl",,$H154,_xll.ICEFldID(L$8))</f>
        <v>79.5</v>
      </c>
      <c r="M154" s="6" t="e">
        <f ca="1">RTD("ice.xl",,$H154,_xll.ICEFldID(M$8))/25.4</f>
        <v>#VALUE!</v>
      </c>
      <c r="N154" s="4">
        <f ca="1">RTD("ice.xl",,$H154,_xll.ICEFldID(N$8))/25.4</f>
        <v>0</v>
      </c>
      <c r="O154" s="5">
        <f ca="1">RTD("ice.xl",,$H154,_xll.ICEFldID(O$8))</f>
        <v>65</v>
      </c>
      <c r="P154" s="5">
        <f ca="1">RTD("ice.xl",,$H154,_xll.ICEFldID(P$8))</f>
        <v>111.5</v>
      </c>
      <c r="Q154" s="5">
        <f ca="1">RTD("ice.xl",,$H154,_xll.ICEFldID(Q$8))</f>
        <v>2.16</v>
      </c>
      <c r="R154" s="4">
        <f t="shared" ca="1" si="22"/>
        <v>2.16</v>
      </c>
      <c r="Z154" s="4">
        <f t="shared" ca="1" si="26"/>
        <v>81.32645289663273</v>
      </c>
      <c r="AA154" s="4">
        <f t="shared" ca="1" si="27"/>
        <v>79.067100000000011</v>
      </c>
      <c r="AB154" s="7">
        <f t="shared" ca="1" si="28"/>
        <v>80.018263960314641</v>
      </c>
      <c r="AC154" s="7" t="e">
        <f t="shared" ca="1" si="29"/>
        <v>#NUM!</v>
      </c>
      <c r="AD154" s="7">
        <f t="shared" ca="1" si="30"/>
        <v>79.011323960314641</v>
      </c>
      <c r="AE154" s="7">
        <f t="shared" ca="1" si="31"/>
        <v>79.067100000000011</v>
      </c>
    </row>
    <row r="155" spans="5:31" x14ac:dyDescent="0.35">
      <c r="E155" s="23">
        <f t="shared" ref="E155:F170" ca="1" si="34">E154 + 1/24</f>
        <v>44798.374999999643</v>
      </c>
      <c r="F155" s="19">
        <f t="shared" ca="1" si="34"/>
        <v>44798.374999999643</v>
      </c>
      <c r="G155" s="20">
        <f t="shared" si="33"/>
        <v>9</v>
      </c>
      <c r="H155" t="str">
        <f t="shared" ca="1" si="25"/>
        <v>KIAH FDH2208259_00Z-GEFS</v>
      </c>
      <c r="I155">
        <v>146</v>
      </c>
      <c r="J155" s="4">
        <f ca="1">32+ 1.8*RTD("ice.xl",,$H155,_xll.ICEFldID(J$8))</f>
        <v>79.61</v>
      </c>
      <c r="K155" s="5">
        <f ca="1">32+ 1.8*RTD("ice.xl",,$H155,_xll.ICEFldID(K$8))</f>
        <v>79.61</v>
      </c>
      <c r="L155" s="4">
        <f ca="1">RTD("ice.xl",,$H155,_xll.ICEFldID(L$8))</f>
        <v>75.8</v>
      </c>
      <c r="M155" s="6" t="e">
        <f ca="1">RTD("ice.xl",,$H155,_xll.ICEFldID(M$8))/25.4</f>
        <v>#VALUE!</v>
      </c>
      <c r="N155" s="4">
        <f ca="1">RTD("ice.xl",,$H155,_xll.ICEFldID(N$8))/25.4</f>
        <v>0</v>
      </c>
      <c r="O155" s="5">
        <f ca="1">RTD("ice.xl",,$H155,_xll.ICEFldID(O$8))</f>
        <v>64</v>
      </c>
      <c r="P155" s="5">
        <f ca="1">RTD("ice.xl",,$H155,_xll.ICEFldID(P$8))</f>
        <v>114.8</v>
      </c>
      <c r="Q155" s="5">
        <f ca="1">RTD("ice.xl",,$H155,_xll.ICEFldID(Q$8))</f>
        <v>2.34</v>
      </c>
      <c r="R155" s="4">
        <f t="shared" ca="1" si="22"/>
        <v>2.34</v>
      </c>
      <c r="Z155" s="4">
        <f t="shared" ca="1" si="26"/>
        <v>83.25074675448235</v>
      </c>
      <c r="AA155" s="4">
        <f t="shared" ca="1" si="27"/>
        <v>82.953975356588757</v>
      </c>
      <c r="AB155" s="7">
        <f t="shared" ca="1" si="28"/>
        <v>82.953975356588757</v>
      </c>
      <c r="AC155" s="7" t="e">
        <f t="shared" ca="1" si="29"/>
        <v>#NUM!</v>
      </c>
      <c r="AD155" s="7">
        <f t="shared" ca="1" si="30"/>
        <v>81.594215356588762</v>
      </c>
      <c r="AE155" s="7">
        <f t="shared" ca="1" si="31"/>
        <v>80.833600000000004</v>
      </c>
    </row>
    <row r="156" spans="5:31" x14ac:dyDescent="0.35">
      <c r="E156" s="23">
        <f t="shared" ca="1" si="34"/>
        <v>44798.416666666308</v>
      </c>
      <c r="F156" s="19">
        <f t="shared" ca="1" si="34"/>
        <v>44798.416666666308</v>
      </c>
      <c r="G156" s="20">
        <f t="shared" si="33"/>
        <v>10</v>
      </c>
      <c r="H156" t="str">
        <f t="shared" ca="1" si="25"/>
        <v>KIAH FDH22082510_00Z-GEFS</v>
      </c>
      <c r="I156">
        <v>147</v>
      </c>
      <c r="J156" s="4" t="e">
        <f ca="1">32+ 1.8*RTD("ice.xl",,$H156,_xll.ICEFldID(J$8))</f>
        <v>#VALUE!</v>
      </c>
      <c r="K156" s="5" t="e">
        <f ca="1">32+ 1.8*RTD("ice.xl",,$H156,_xll.ICEFldID(K$8))</f>
        <v>#VALUE!</v>
      </c>
      <c r="L156" s="4" t="str">
        <f ca="1">RTD("ice.xl",,$H156,_xll.ICEFldID(L$8))</f>
        <v/>
      </c>
      <c r="M156" s="6" t="e">
        <f ca="1">RTD("ice.xl",,$H156,_xll.ICEFldID(M$8))/25.4</f>
        <v>#VALUE!</v>
      </c>
      <c r="N156" s="4" t="e">
        <f ca="1">RTD("ice.xl",,$H156,_xll.ICEFldID(N$8))/25.4</f>
        <v>#VALUE!</v>
      </c>
      <c r="O156" s="5" t="str">
        <f ca="1">RTD("ice.xl",,$H156,_xll.ICEFldID(O$8))</f>
        <v/>
      </c>
      <c r="P156" s="5" t="str">
        <f ca="1">RTD("ice.xl",,$H156,_xll.ICEFldID(P$8))</f>
        <v/>
      </c>
      <c r="Q156" s="5" t="str">
        <f ca="1">RTD("ice.xl",,$H156,_xll.ICEFldID(Q$8))</f>
        <v/>
      </c>
      <c r="R156" s="4" t="str">
        <f t="shared" ca="1" si="22"/>
        <v/>
      </c>
      <c r="Z156" s="4" t="e">
        <f t="shared" ca="1" si="26"/>
        <v>#VALUE!</v>
      </c>
      <c r="AA156" s="4" t="e">
        <f t="shared" ca="1" si="27"/>
        <v>#VALUE!</v>
      </c>
      <c r="AB156" s="7" t="e">
        <f t="shared" ca="1" si="28"/>
        <v>#VALUE!</v>
      </c>
      <c r="AC156" s="7" t="e">
        <f t="shared" ca="1" si="29"/>
        <v>#VALUE!</v>
      </c>
      <c r="AD156" s="7" t="e">
        <f t="shared" ca="1" si="30"/>
        <v>#VALUE!</v>
      </c>
      <c r="AE156" s="7" t="e">
        <f t="shared" ca="1" si="31"/>
        <v>#VALUE!</v>
      </c>
    </row>
    <row r="157" spans="5:31" x14ac:dyDescent="0.35">
      <c r="E157" s="23">
        <f t="shared" ca="1" si="34"/>
        <v>44798.458333332972</v>
      </c>
      <c r="F157" s="19">
        <f t="shared" ca="1" si="34"/>
        <v>44798.458333332972</v>
      </c>
      <c r="G157" s="20">
        <f t="shared" si="33"/>
        <v>11</v>
      </c>
      <c r="H157" t="str">
        <f t="shared" ca="1" si="25"/>
        <v>KIAH FDH22082511_00Z-GEFS</v>
      </c>
      <c r="I157">
        <v>148</v>
      </c>
      <c r="J157" s="4" t="e">
        <f ca="1">32+ 1.8*RTD("ice.xl",,$H157,_xll.ICEFldID(J$8))</f>
        <v>#VALUE!</v>
      </c>
      <c r="K157" s="5" t="e">
        <f ca="1">32+ 1.8*RTD("ice.xl",,$H157,_xll.ICEFldID(K$8))</f>
        <v>#VALUE!</v>
      </c>
      <c r="L157" s="4" t="str">
        <f ca="1">RTD("ice.xl",,$H157,_xll.ICEFldID(L$8))</f>
        <v/>
      </c>
      <c r="M157" s="6" t="e">
        <f ca="1">RTD("ice.xl",,$H157,_xll.ICEFldID(M$8))/25.4</f>
        <v>#VALUE!</v>
      </c>
      <c r="N157" s="4" t="e">
        <f ca="1">RTD("ice.xl",,$H157,_xll.ICEFldID(N$8))/25.4</f>
        <v>#VALUE!</v>
      </c>
      <c r="O157" s="5" t="str">
        <f ca="1">RTD("ice.xl",,$H157,_xll.ICEFldID(O$8))</f>
        <v/>
      </c>
      <c r="P157" s="5" t="str">
        <f ca="1">RTD("ice.xl",,$H157,_xll.ICEFldID(P$8))</f>
        <v/>
      </c>
      <c r="Q157" s="5" t="str">
        <f ca="1">RTD("ice.xl",,$H157,_xll.ICEFldID(Q$8))</f>
        <v/>
      </c>
      <c r="R157" s="4" t="str">
        <f t="shared" ca="1" si="22"/>
        <v/>
      </c>
      <c r="Z157" s="4" t="e">
        <f t="shared" ca="1" si="26"/>
        <v>#VALUE!</v>
      </c>
      <c r="AA157" s="4" t="e">
        <f t="shared" ca="1" si="27"/>
        <v>#VALUE!</v>
      </c>
      <c r="AB157" s="7" t="e">
        <f t="shared" ca="1" si="28"/>
        <v>#VALUE!</v>
      </c>
      <c r="AC157" s="7" t="e">
        <f t="shared" ca="1" si="29"/>
        <v>#VALUE!</v>
      </c>
      <c r="AD157" s="7" t="e">
        <f t="shared" ca="1" si="30"/>
        <v>#VALUE!</v>
      </c>
      <c r="AE157" s="7" t="e">
        <f t="shared" ca="1" si="31"/>
        <v>#VALUE!</v>
      </c>
    </row>
    <row r="158" spans="5:31" x14ac:dyDescent="0.35">
      <c r="E158" s="23">
        <f t="shared" ca="1" si="34"/>
        <v>44798.499999999636</v>
      </c>
      <c r="F158" s="19">
        <f t="shared" ca="1" si="34"/>
        <v>44798.499999999636</v>
      </c>
      <c r="G158" s="20">
        <f t="shared" si="33"/>
        <v>12</v>
      </c>
      <c r="H158" t="str">
        <f t="shared" ca="1" si="25"/>
        <v>KIAH FDH22082512_00Z-GEFS</v>
      </c>
      <c r="I158">
        <v>149</v>
      </c>
      <c r="J158" s="4" t="e">
        <f ca="1">32+ 1.8*RTD("ice.xl",,$H158,_xll.ICEFldID(J$8))</f>
        <v>#VALUE!</v>
      </c>
      <c r="K158" s="5" t="e">
        <f ca="1">32+ 1.8*RTD("ice.xl",,$H158,_xll.ICEFldID(K$8))</f>
        <v>#VALUE!</v>
      </c>
      <c r="L158" s="4" t="str">
        <f ca="1">RTD("ice.xl",,$H158,_xll.ICEFldID(L$8))</f>
        <v/>
      </c>
      <c r="M158" s="6" t="e">
        <f ca="1">RTD("ice.xl",,$H158,_xll.ICEFldID(M$8))/25.4</f>
        <v>#VALUE!</v>
      </c>
      <c r="N158" s="4" t="e">
        <f ca="1">RTD("ice.xl",,$H158,_xll.ICEFldID(N$8))/25.4</f>
        <v>#VALUE!</v>
      </c>
      <c r="O158" s="5" t="str">
        <f ca="1">RTD("ice.xl",,$H158,_xll.ICEFldID(O$8))</f>
        <v/>
      </c>
      <c r="P158" s="5" t="str">
        <f ca="1">RTD("ice.xl",,$H158,_xll.ICEFldID(P$8))</f>
        <v/>
      </c>
      <c r="Q158" s="5" t="str">
        <f ca="1">RTD("ice.xl",,$H158,_xll.ICEFldID(Q$8))</f>
        <v/>
      </c>
      <c r="R158" s="4" t="str">
        <f t="shared" ca="1" si="22"/>
        <v/>
      </c>
      <c r="Z158" s="4" t="e">
        <f t="shared" ca="1" si="26"/>
        <v>#VALUE!</v>
      </c>
      <c r="AA158" s="4" t="e">
        <f t="shared" ca="1" si="27"/>
        <v>#VALUE!</v>
      </c>
      <c r="AB158" s="7" t="e">
        <f t="shared" ca="1" si="28"/>
        <v>#VALUE!</v>
      </c>
      <c r="AC158" s="7" t="e">
        <f t="shared" ca="1" si="29"/>
        <v>#VALUE!</v>
      </c>
      <c r="AD158" s="7" t="e">
        <f t="shared" ca="1" si="30"/>
        <v>#VALUE!</v>
      </c>
      <c r="AE158" s="7" t="e">
        <f t="shared" ca="1" si="31"/>
        <v>#VALUE!</v>
      </c>
    </row>
    <row r="159" spans="5:31" x14ac:dyDescent="0.35">
      <c r="E159" s="23">
        <f t="shared" ca="1" si="34"/>
        <v>44798.5416666663</v>
      </c>
      <c r="F159" s="19">
        <f t="shared" ca="1" si="34"/>
        <v>44798.5416666663</v>
      </c>
      <c r="G159" s="20">
        <f t="shared" si="33"/>
        <v>13</v>
      </c>
      <c r="H159" t="str">
        <f t="shared" ca="1" si="25"/>
        <v>KIAH FDH22082513_00Z-GEFS</v>
      </c>
      <c r="I159">
        <v>150</v>
      </c>
      <c r="J159" s="4" t="e">
        <f ca="1">32+ 1.8*RTD("ice.xl",,$H159,_xll.ICEFldID(J$8))</f>
        <v>#VALUE!</v>
      </c>
      <c r="K159" s="5" t="e">
        <f ca="1">32+ 1.8*RTD("ice.xl",,$H159,_xll.ICEFldID(K$8))</f>
        <v>#VALUE!</v>
      </c>
      <c r="L159" s="4" t="str">
        <f ca="1">RTD("ice.xl",,$H159,_xll.ICEFldID(L$8))</f>
        <v/>
      </c>
      <c r="M159" s="6" t="e">
        <f ca="1">RTD("ice.xl",,$H159,_xll.ICEFldID(M$8))/25.4</f>
        <v>#VALUE!</v>
      </c>
      <c r="N159" s="4" t="e">
        <f ca="1">RTD("ice.xl",,$H159,_xll.ICEFldID(N$8))/25.4</f>
        <v>#VALUE!</v>
      </c>
      <c r="O159" s="5" t="str">
        <f ca="1">RTD("ice.xl",,$H159,_xll.ICEFldID(O$8))</f>
        <v/>
      </c>
      <c r="P159" s="5" t="str">
        <f ca="1">RTD("ice.xl",,$H159,_xll.ICEFldID(P$8))</f>
        <v/>
      </c>
      <c r="Q159" s="5" t="str">
        <f ca="1">RTD("ice.xl",,$H159,_xll.ICEFldID(Q$8))</f>
        <v/>
      </c>
      <c r="R159" s="4" t="str">
        <f t="shared" ca="1" si="22"/>
        <v/>
      </c>
      <c r="Z159" s="4" t="e">
        <f t="shared" ca="1" si="26"/>
        <v>#VALUE!</v>
      </c>
      <c r="AA159" s="4" t="e">
        <f t="shared" ca="1" si="27"/>
        <v>#VALUE!</v>
      </c>
      <c r="AB159" s="7" t="e">
        <f t="shared" ca="1" si="28"/>
        <v>#VALUE!</v>
      </c>
      <c r="AC159" s="7" t="e">
        <f t="shared" ca="1" si="29"/>
        <v>#VALUE!</v>
      </c>
      <c r="AD159" s="7" t="e">
        <f t="shared" ca="1" si="30"/>
        <v>#VALUE!</v>
      </c>
      <c r="AE159" s="7" t="e">
        <f t="shared" ca="1" si="31"/>
        <v>#VALUE!</v>
      </c>
    </row>
    <row r="160" spans="5:31" x14ac:dyDescent="0.35">
      <c r="E160" s="23">
        <f t="shared" ca="1" si="34"/>
        <v>44798.583333332965</v>
      </c>
      <c r="F160" s="19">
        <f t="shared" ca="1" si="34"/>
        <v>44798.583333332965</v>
      </c>
      <c r="G160" s="20">
        <f t="shared" si="33"/>
        <v>14</v>
      </c>
      <c r="H160" t="str">
        <f t="shared" ca="1" si="25"/>
        <v>KIAH FDH22082514_00Z-GEFS</v>
      </c>
      <c r="I160">
        <v>151</v>
      </c>
      <c r="J160" s="4" t="e">
        <f ca="1">32+ 1.8*RTD("ice.xl",,$H160,_xll.ICEFldID(J$8))</f>
        <v>#VALUE!</v>
      </c>
      <c r="K160" s="5" t="e">
        <f ca="1">32+ 1.8*RTD("ice.xl",,$H160,_xll.ICEFldID(K$8))</f>
        <v>#VALUE!</v>
      </c>
      <c r="L160" s="4" t="str">
        <f ca="1">RTD("ice.xl",,$H160,_xll.ICEFldID(L$8))</f>
        <v/>
      </c>
      <c r="M160" s="6" t="e">
        <f ca="1">RTD("ice.xl",,$H160,_xll.ICEFldID(M$8))/25.4</f>
        <v>#VALUE!</v>
      </c>
      <c r="N160" s="4" t="e">
        <f ca="1">RTD("ice.xl",,$H160,_xll.ICEFldID(N$8))/25.4</f>
        <v>#VALUE!</v>
      </c>
      <c r="O160" s="5" t="str">
        <f ca="1">RTD("ice.xl",,$H160,_xll.ICEFldID(O$8))</f>
        <v/>
      </c>
      <c r="P160" s="5" t="str">
        <f ca="1">RTD("ice.xl",,$H160,_xll.ICEFldID(P$8))</f>
        <v/>
      </c>
      <c r="Q160" s="5" t="str">
        <f ca="1">RTD("ice.xl",,$H160,_xll.ICEFldID(Q$8))</f>
        <v/>
      </c>
      <c r="R160" s="4" t="str">
        <f t="shared" ca="1" si="22"/>
        <v/>
      </c>
      <c r="Z160" s="4" t="e">
        <f t="shared" ca="1" si="26"/>
        <v>#VALUE!</v>
      </c>
      <c r="AA160" s="4" t="e">
        <f t="shared" ca="1" si="27"/>
        <v>#VALUE!</v>
      </c>
      <c r="AB160" s="7" t="e">
        <f t="shared" ca="1" si="28"/>
        <v>#VALUE!</v>
      </c>
      <c r="AC160" s="7" t="e">
        <f t="shared" ca="1" si="29"/>
        <v>#VALUE!</v>
      </c>
      <c r="AD160" s="7" t="e">
        <f t="shared" ca="1" si="30"/>
        <v>#VALUE!</v>
      </c>
      <c r="AE160" s="7" t="e">
        <f t="shared" ca="1" si="31"/>
        <v>#VALUE!</v>
      </c>
    </row>
    <row r="161" spans="5:31" x14ac:dyDescent="0.35">
      <c r="E161" s="23">
        <f t="shared" ca="1" si="34"/>
        <v>44798.624999999629</v>
      </c>
      <c r="F161" s="19">
        <f t="shared" ca="1" si="34"/>
        <v>44798.624999999629</v>
      </c>
      <c r="G161" s="20">
        <f t="shared" si="33"/>
        <v>15</v>
      </c>
      <c r="H161" t="str">
        <f t="shared" ca="1" si="25"/>
        <v>KIAH FDH22082515_00Z-GEFS</v>
      </c>
      <c r="I161">
        <v>152</v>
      </c>
      <c r="J161" s="4" t="e">
        <f ca="1">32+ 1.8*RTD("ice.xl",,$H161,_xll.ICEFldID(J$8))</f>
        <v>#VALUE!</v>
      </c>
      <c r="K161" s="5" t="e">
        <f ca="1">32+ 1.8*RTD("ice.xl",,$H161,_xll.ICEFldID(K$8))</f>
        <v>#VALUE!</v>
      </c>
      <c r="L161" s="4" t="str">
        <f ca="1">RTD("ice.xl",,$H161,_xll.ICEFldID(L$8))</f>
        <v/>
      </c>
      <c r="M161" s="6" t="e">
        <f ca="1">RTD("ice.xl",,$H161,_xll.ICEFldID(M$8))/25.4</f>
        <v>#VALUE!</v>
      </c>
      <c r="N161" s="4" t="e">
        <f ca="1">RTD("ice.xl",,$H161,_xll.ICEFldID(N$8))/25.4</f>
        <v>#VALUE!</v>
      </c>
      <c r="O161" s="5" t="str">
        <f ca="1">RTD("ice.xl",,$H161,_xll.ICEFldID(O$8))</f>
        <v/>
      </c>
      <c r="P161" s="5" t="str">
        <f ca="1">RTD("ice.xl",,$H161,_xll.ICEFldID(P$8))</f>
        <v/>
      </c>
      <c r="Q161" s="5" t="str">
        <f ca="1">RTD("ice.xl",,$H161,_xll.ICEFldID(Q$8))</f>
        <v/>
      </c>
      <c r="R161" s="4" t="str">
        <f t="shared" ca="1" si="22"/>
        <v/>
      </c>
      <c r="Z161" s="4" t="e">
        <f t="shared" ca="1" si="26"/>
        <v>#VALUE!</v>
      </c>
      <c r="AA161" s="4" t="e">
        <f t="shared" ca="1" si="27"/>
        <v>#VALUE!</v>
      </c>
      <c r="AB161" s="7" t="e">
        <f t="shared" ca="1" si="28"/>
        <v>#VALUE!</v>
      </c>
      <c r="AC161" s="7" t="e">
        <f t="shared" ca="1" si="29"/>
        <v>#VALUE!</v>
      </c>
      <c r="AD161" s="7" t="e">
        <f t="shared" ca="1" si="30"/>
        <v>#VALUE!</v>
      </c>
      <c r="AE161" s="7" t="e">
        <f t="shared" ca="1" si="31"/>
        <v>#VALUE!</v>
      </c>
    </row>
    <row r="162" spans="5:31" x14ac:dyDescent="0.35">
      <c r="E162" s="23">
        <f t="shared" ca="1" si="34"/>
        <v>44798.666666666293</v>
      </c>
      <c r="F162" s="19">
        <f t="shared" ca="1" si="34"/>
        <v>44798.666666666293</v>
      </c>
      <c r="G162" s="20">
        <f t="shared" si="33"/>
        <v>16</v>
      </c>
      <c r="H162" t="str">
        <f t="shared" ca="1" si="25"/>
        <v>KIAH FDH22082516_00Z-GEFS</v>
      </c>
      <c r="I162">
        <v>153</v>
      </c>
      <c r="J162" s="4" t="e">
        <f ca="1">32+ 1.8*RTD("ice.xl",,$H162,_xll.ICEFldID(J$8))</f>
        <v>#VALUE!</v>
      </c>
      <c r="K162" s="5" t="e">
        <f ca="1">32+ 1.8*RTD("ice.xl",,$H162,_xll.ICEFldID(K$8))</f>
        <v>#VALUE!</v>
      </c>
      <c r="L162" s="4" t="str">
        <f ca="1">RTD("ice.xl",,$H162,_xll.ICEFldID(L$8))</f>
        <v/>
      </c>
      <c r="M162" s="6" t="e">
        <f ca="1">RTD("ice.xl",,$H162,_xll.ICEFldID(M$8))/25.4</f>
        <v>#VALUE!</v>
      </c>
      <c r="N162" s="4" t="e">
        <f ca="1">RTD("ice.xl",,$H162,_xll.ICEFldID(N$8))/25.4</f>
        <v>#VALUE!</v>
      </c>
      <c r="O162" s="5" t="str">
        <f ca="1">RTD("ice.xl",,$H162,_xll.ICEFldID(O$8))</f>
        <v/>
      </c>
      <c r="P162" s="5" t="str">
        <f ca="1">RTD("ice.xl",,$H162,_xll.ICEFldID(P$8))</f>
        <v/>
      </c>
      <c r="Q162" s="5" t="str">
        <f ca="1">RTD("ice.xl",,$H162,_xll.ICEFldID(Q$8))</f>
        <v/>
      </c>
      <c r="R162" s="4" t="str">
        <f t="shared" ca="1" si="22"/>
        <v/>
      </c>
      <c r="Z162" s="4" t="e">
        <f t="shared" ca="1" si="26"/>
        <v>#VALUE!</v>
      </c>
      <c r="AA162" s="4" t="e">
        <f t="shared" ca="1" si="27"/>
        <v>#VALUE!</v>
      </c>
      <c r="AB162" s="7" t="e">
        <f t="shared" ca="1" si="28"/>
        <v>#VALUE!</v>
      </c>
      <c r="AC162" s="7" t="e">
        <f t="shared" ca="1" si="29"/>
        <v>#VALUE!</v>
      </c>
      <c r="AD162" s="7" t="e">
        <f t="shared" ca="1" si="30"/>
        <v>#VALUE!</v>
      </c>
      <c r="AE162" s="7" t="e">
        <f t="shared" ca="1" si="31"/>
        <v>#VALUE!</v>
      </c>
    </row>
    <row r="163" spans="5:31" x14ac:dyDescent="0.35">
      <c r="E163" s="23">
        <f t="shared" ca="1" si="34"/>
        <v>44798.708333332957</v>
      </c>
      <c r="F163" s="19">
        <f t="shared" ca="1" si="34"/>
        <v>44798.708333332957</v>
      </c>
      <c r="G163" s="20">
        <f t="shared" si="33"/>
        <v>17</v>
      </c>
      <c r="H163" t="str">
        <f t="shared" ca="1" si="25"/>
        <v>KIAH FDH22082517_00Z-GEFS</v>
      </c>
      <c r="I163">
        <v>154</v>
      </c>
      <c r="J163" s="4" t="e">
        <f ca="1">32+ 1.8*RTD("ice.xl",,$H163,_xll.ICEFldID(J$8))</f>
        <v>#VALUE!</v>
      </c>
      <c r="K163" s="5" t="e">
        <f ca="1">32+ 1.8*RTD("ice.xl",,$H163,_xll.ICEFldID(K$8))</f>
        <v>#VALUE!</v>
      </c>
      <c r="L163" s="4" t="str">
        <f ca="1">RTD("ice.xl",,$H163,_xll.ICEFldID(L$8))</f>
        <v/>
      </c>
      <c r="M163" s="6" t="e">
        <f ca="1">RTD("ice.xl",,$H163,_xll.ICEFldID(M$8))/25.4</f>
        <v>#VALUE!</v>
      </c>
      <c r="N163" s="4" t="e">
        <f ca="1">RTD("ice.xl",,$H163,_xll.ICEFldID(N$8))/25.4</f>
        <v>#VALUE!</v>
      </c>
      <c r="O163" s="5" t="str">
        <f ca="1">RTD("ice.xl",,$H163,_xll.ICEFldID(O$8))</f>
        <v/>
      </c>
      <c r="P163" s="5" t="str">
        <f ca="1">RTD("ice.xl",,$H163,_xll.ICEFldID(P$8))</f>
        <v/>
      </c>
      <c r="Q163" s="5" t="str">
        <f ca="1">RTD("ice.xl",,$H163,_xll.ICEFldID(Q$8))</f>
        <v/>
      </c>
      <c r="R163" s="4" t="str">
        <f t="shared" ca="1" si="22"/>
        <v/>
      </c>
      <c r="Z163" s="4" t="e">
        <f t="shared" ca="1" si="26"/>
        <v>#VALUE!</v>
      </c>
      <c r="AA163" s="4" t="e">
        <f t="shared" ca="1" si="27"/>
        <v>#VALUE!</v>
      </c>
      <c r="AB163" s="7" t="e">
        <f t="shared" ca="1" si="28"/>
        <v>#VALUE!</v>
      </c>
      <c r="AC163" s="7" t="e">
        <f t="shared" ca="1" si="29"/>
        <v>#VALUE!</v>
      </c>
      <c r="AD163" s="7" t="e">
        <f t="shared" ca="1" si="30"/>
        <v>#VALUE!</v>
      </c>
      <c r="AE163" s="7" t="e">
        <f t="shared" ca="1" si="31"/>
        <v>#VALUE!</v>
      </c>
    </row>
    <row r="164" spans="5:31" x14ac:dyDescent="0.35">
      <c r="E164" s="23">
        <f t="shared" ca="1" si="34"/>
        <v>44798.749999999622</v>
      </c>
      <c r="F164" s="19">
        <f t="shared" ca="1" si="34"/>
        <v>44798.749999999622</v>
      </c>
      <c r="G164" s="20">
        <f t="shared" si="33"/>
        <v>18</v>
      </c>
      <c r="H164" t="str">
        <f t="shared" ca="1" si="25"/>
        <v>KIAH FDH22082518_00Z-GEFS</v>
      </c>
      <c r="I164">
        <v>155</v>
      </c>
      <c r="J164" s="4" t="e">
        <f ca="1">32+ 1.8*RTD("ice.xl",,$H164,_xll.ICEFldID(J$8))</f>
        <v>#VALUE!</v>
      </c>
      <c r="K164" s="5" t="e">
        <f ca="1">32+ 1.8*RTD("ice.xl",,$H164,_xll.ICEFldID(K$8))</f>
        <v>#VALUE!</v>
      </c>
      <c r="L164" s="4" t="str">
        <f ca="1">RTD("ice.xl",,$H164,_xll.ICEFldID(L$8))</f>
        <v/>
      </c>
      <c r="M164" s="6" t="e">
        <f ca="1">RTD("ice.xl",,$H164,_xll.ICEFldID(M$8))/25.4</f>
        <v>#VALUE!</v>
      </c>
      <c r="N164" s="4" t="e">
        <f ca="1">RTD("ice.xl",,$H164,_xll.ICEFldID(N$8))/25.4</f>
        <v>#VALUE!</v>
      </c>
      <c r="O164" s="5" t="str">
        <f ca="1">RTD("ice.xl",,$H164,_xll.ICEFldID(O$8))</f>
        <v/>
      </c>
      <c r="P164" s="5" t="str">
        <f ca="1">RTD("ice.xl",,$H164,_xll.ICEFldID(P$8))</f>
        <v/>
      </c>
      <c r="Q164" s="5" t="str">
        <f ca="1">RTD("ice.xl",,$H164,_xll.ICEFldID(Q$8))</f>
        <v/>
      </c>
      <c r="R164" s="4" t="str">
        <f t="shared" ref="R164:R227" ca="1" si="35">Q164</f>
        <v/>
      </c>
      <c r="Z164" s="4" t="e">
        <f t="shared" ca="1" si="26"/>
        <v>#VALUE!</v>
      </c>
      <c r="AA164" s="4" t="e">
        <f t="shared" ca="1" si="27"/>
        <v>#VALUE!</v>
      </c>
      <c r="AB164" s="7" t="e">
        <f t="shared" ca="1" si="28"/>
        <v>#VALUE!</v>
      </c>
      <c r="AC164" s="7" t="e">
        <f t="shared" ca="1" si="29"/>
        <v>#VALUE!</v>
      </c>
      <c r="AD164" s="7" t="e">
        <f t="shared" ca="1" si="30"/>
        <v>#VALUE!</v>
      </c>
      <c r="AE164" s="7" t="e">
        <f t="shared" ca="1" si="31"/>
        <v>#VALUE!</v>
      </c>
    </row>
    <row r="165" spans="5:31" x14ac:dyDescent="0.35">
      <c r="E165" s="23">
        <f t="shared" ca="1" si="34"/>
        <v>44798.791666666286</v>
      </c>
      <c r="F165" s="19">
        <f t="shared" ca="1" si="34"/>
        <v>44798.791666666286</v>
      </c>
      <c r="G165" s="20">
        <f t="shared" si="33"/>
        <v>19</v>
      </c>
      <c r="H165" t="str">
        <f t="shared" ca="1" si="25"/>
        <v>KIAH FDH22082519_00Z-GEFS</v>
      </c>
      <c r="I165">
        <v>156</v>
      </c>
      <c r="J165" s="4" t="e">
        <f ca="1">32+ 1.8*RTD("ice.xl",,$H165,_xll.ICEFldID(J$8))</f>
        <v>#VALUE!</v>
      </c>
      <c r="K165" s="5" t="e">
        <f ca="1">32+ 1.8*RTD("ice.xl",,$H165,_xll.ICEFldID(K$8))</f>
        <v>#VALUE!</v>
      </c>
      <c r="L165" s="4" t="str">
        <f ca="1">RTD("ice.xl",,$H165,_xll.ICEFldID(L$8))</f>
        <v/>
      </c>
      <c r="M165" s="6" t="e">
        <f ca="1">RTD("ice.xl",,$H165,_xll.ICEFldID(M$8))/25.4</f>
        <v>#VALUE!</v>
      </c>
      <c r="N165" s="4" t="e">
        <f ca="1">RTD("ice.xl",,$H165,_xll.ICEFldID(N$8))/25.4</f>
        <v>#VALUE!</v>
      </c>
      <c r="O165" s="5" t="str">
        <f ca="1">RTD("ice.xl",,$H165,_xll.ICEFldID(O$8))</f>
        <v/>
      </c>
      <c r="P165" s="5" t="str">
        <f ca="1">RTD("ice.xl",,$H165,_xll.ICEFldID(P$8))</f>
        <v/>
      </c>
      <c r="Q165" s="5" t="str">
        <f ca="1">RTD("ice.xl",,$H165,_xll.ICEFldID(Q$8))</f>
        <v/>
      </c>
      <c r="R165" s="4" t="str">
        <f t="shared" ca="1" si="35"/>
        <v/>
      </c>
      <c r="Z165" s="4" t="e">
        <f t="shared" ca="1" si="26"/>
        <v>#VALUE!</v>
      </c>
      <c r="AA165" s="4" t="e">
        <f t="shared" ca="1" si="27"/>
        <v>#VALUE!</v>
      </c>
      <c r="AB165" s="7" t="e">
        <f t="shared" ca="1" si="28"/>
        <v>#VALUE!</v>
      </c>
      <c r="AC165" s="7" t="e">
        <f t="shared" ca="1" si="29"/>
        <v>#VALUE!</v>
      </c>
      <c r="AD165" s="7" t="e">
        <f t="shared" ca="1" si="30"/>
        <v>#VALUE!</v>
      </c>
      <c r="AE165" s="7" t="e">
        <f t="shared" ca="1" si="31"/>
        <v>#VALUE!</v>
      </c>
    </row>
    <row r="166" spans="5:31" x14ac:dyDescent="0.35">
      <c r="E166" s="23">
        <f t="shared" ca="1" si="34"/>
        <v>44798.83333333295</v>
      </c>
      <c r="F166" s="19">
        <f t="shared" ca="1" si="34"/>
        <v>44798.83333333295</v>
      </c>
      <c r="G166" s="20">
        <f t="shared" si="33"/>
        <v>20</v>
      </c>
      <c r="H166" t="str">
        <f t="shared" ca="1" si="25"/>
        <v>KIAH FDH22082520_00Z-GEFS</v>
      </c>
      <c r="I166">
        <v>157</v>
      </c>
      <c r="J166" s="4">
        <f ca="1">32+ 1.8*RTD("ice.xl",,$H166,_xll.ICEFldID(J$8))</f>
        <v>83.587999999999994</v>
      </c>
      <c r="K166" s="5">
        <f ca="1">32+ 1.8*RTD("ice.xl",,$H166,_xll.ICEFldID(K$8))</f>
        <v>83.587999999999994</v>
      </c>
      <c r="L166" s="4">
        <f ca="1">RTD("ice.xl",,$H166,_xll.ICEFldID(L$8))</f>
        <v>66.900000000000006</v>
      </c>
      <c r="M166" s="6" t="e">
        <f ca="1">RTD("ice.xl",,$H166,_xll.ICEFldID(M$8))/25.4</f>
        <v>#VALUE!</v>
      </c>
      <c r="N166" s="4">
        <f ca="1">RTD("ice.xl",,$H166,_xll.ICEFldID(N$8))/25.4</f>
        <v>0</v>
      </c>
      <c r="O166" s="5">
        <f ca="1">RTD("ice.xl",,$H166,_xll.ICEFldID(O$8))</f>
        <v>65</v>
      </c>
      <c r="P166" s="5">
        <f ca="1">RTD("ice.xl",,$H166,_xll.ICEFldID(P$8))</f>
        <v>138.5</v>
      </c>
      <c r="Q166" s="5">
        <f ca="1">RTD("ice.xl",,$H166,_xll.ICEFldID(Q$8))</f>
        <v>2.54</v>
      </c>
      <c r="R166" s="4">
        <f t="shared" ca="1" si="35"/>
        <v>2.54</v>
      </c>
      <c r="Z166" s="4">
        <f t="shared" ca="1" si="26"/>
        <v>87.671217606386222</v>
      </c>
      <c r="AA166" s="4">
        <f t="shared" ca="1" si="27"/>
        <v>88.69238107300751</v>
      </c>
      <c r="AB166" s="7">
        <f t="shared" ca="1" si="28"/>
        <v>88.69238107300751</v>
      </c>
      <c r="AC166" s="7" t="e">
        <f t="shared" ca="1" si="29"/>
        <v>#NUM!</v>
      </c>
      <c r="AD166" s="7">
        <f t="shared" ca="1" si="30"/>
        <v>87.457237073007505</v>
      </c>
      <c r="AE166" s="7">
        <f t="shared" ca="1" si="31"/>
        <v>84.7911</v>
      </c>
    </row>
    <row r="167" spans="5:31" x14ac:dyDescent="0.35">
      <c r="E167" s="23">
        <f t="shared" ca="1" si="34"/>
        <v>44798.874999999614</v>
      </c>
      <c r="F167" s="19">
        <f t="shared" ca="1" si="34"/>
        <v>44798.874999999614</v>
      </c>
      <c r="G167" s="20">
        <f t="shared" si="33"/>
        <v>21</v>
      </c>
      <c r="H167" t="str">
        <f t="shared" ca="1" si="25"/>
        <v>KIAH FDH22082521_00Z-GEFS</v>
      </c>
      <c r="I167">
        <v>158</v>
      </c>
      <c r="J167" s="4">
        <f ca="1">32+ 1.8*RTD("ice.xl",,$H167,_xll.ICEFldID(J$8))</f>
        <v>82.147999999999996</v>
      </c>
      <c r="K167" s="5">
        <f ca="1">32+ 1.8*RTD("ice.xl",,$H167,_xll.ICEFldID(K$8))</f>
        <v>82.147999999999996</v>
      </c>
      <c r="L167" s="4">
        <f ca="1">RTD("ice.xl",,$H167,_xll.ICEFldID(L$8))</f>
        <v>69.7</v>
      </c>
      <c r="M167" s="6" t="e">
        <f ca="1">RTD("ice.xl",,$H167,_xll.ICEFldID(M$8))/25.4</f>
        <v>#VALUE!</v>
      </c>
      <c r="N167" s="4">
        <f ca="1">RTD("ice.xl",,$H167,_xll.ICEFldID(N$8))/25.4</f>
        <v>0</v>
      </c>
      <c r="O167" s="5">
        <f ca="1">RTD("ice.xl",,$H167,_xll.ICEFldID(O$8))</f>
        <v>61</v>
      </c>
      <c r="P167" s="5">
        <f ca="1">RTD("ice.xl",,$H167,_xll.ICEFldID(P$8))</f>
        <v>128.5</v>
      </c>
      <c r="Q167" s="5">
        <f ca="1">RTD("ice.xl",,$H167,_xll.ICEFldID(Q$8))</f>
        <v>2.5099999999999998</v>
      </c>
      <c r="R167" s="4">
        <f t="shared" ca="1" si="35"/>
        <v>2.5099999999999998</v>
      </c>
      <c r="Z167" s="4">
        <f t="shared" ca="1" si="26"/>
        <v>86.063035570033392</v>
      </c>
      <c r="AA167" s="4">
        <f t="shared" ca="1" si="27"/>
        <v>86.651020013935053</v>
      </c>
      <c r="AB167" s="7">
        <f t="shared" ca="1" si="28"/>
        <v>86.651020013935053</v>
      </c>
      <c r="AC167" s="7" t="e">
        <f t="shared" ca="1" si="29"/>
        <v>#NUM!</v>
      </c>
      <c r="AD167" s="7">
        <f t="shared" ca="1" si="30"/>
        <v>85.166308013935051</v>
      </c>
      <c r="AE167" s="7">
        <f t="shared" ca="1" si="31"/>
        <v>83.338699999999989</v>
      </c>
    </row>
    <row r="168" spans="5:31" x14ac:dyDescent="0.35">
      <c r="E168" s="23">
        <f t="shared" ca="1" si="34"/>
        <v>44798.916666666279</v>
      </c>
      <c r="F168" s="19">
        <f t="shared" ca="1" si="34"/>
        <v>44798.916666666279</v>
      </c>
      <c r="G168" s="20">
        <f t="shared" si="33"/>
        <v>22</v>
      </c>
      <c r="H168" t="str">
        <f t="shared" ca="1" si="25"/>
        <v>KIAH FDH22082522_00Z-GEFS</v>
      </c>
      <c r="I168">
        <v>159</v>
      </c>
      <c r="J168" s="4" t="e">
        <f ca="1">32+ 1.8*RTD("ice.xl",,$H168,_xll.ICEFldID(J$8))</f>
        <v>#VALUE!</v>
      </c>
      <c r="K168" s="5" t="e">
        <f ca="1">32+ 1.8*RTD("ice.xl",,$H168,_xll.ICEFldID(K$8))</f>
        <v>#VALUE!</v>
      </c>
      <c r="L168" s="4" t="str">
        <f ca="1">RTD("ice.xl",,$H168,_xll.ICEFldID(L$8))</f>
        <v/>
      </c>
      <c r="M168" s="6" t="e">
        <f ca="1">RTD("ice.xl",,$H168,_xll.ICEFldID(M$8))/25.4</f>
        <v>#VALUE!</v>
      </c>
      <c r="N168" s="4" t="e">
        <f ca="1">RTD("ice.xl",,$H168,_xll.ICEFldID(N$8))/25.4</f>
        <v>#VALUE!</v>
      </c>
      <c r="O168" s="5" t="str">
        <f ca="1">RTD("ice.xl",,$H168,_xll.ICEFldID(O$8))</f>
        <v/>
      </c>
      <c r="P168" s="5" t="str">
        <f ca="1">RTD("ice.xl",,$H168,_xll.ICEFldID(P$8))</f>
        <v/>
      </c>
      <c r="Q168" s="5" t="str">
        <f ca="1">RTD("ice.xl",,$H168,_xll.ICEFldID(Q$8))</f>
        <v/>
      </c>
      <c r="R168" s="4" t="str">
        <f t="shared" ca="1" si="35"/>
        <v/>
      </c>
      <c r="Z168" s="4" t="e">
        <f t="shared" ca="1" si="26"/>
        <v>#VALUE!</v>
      </c>
      <c r="AA168" s="4" t="e">
        <f t="shared" ca="1" si="27"/>
        <v>#VALUE!</v>
      </c>
      <c r="AB168" s="7" t="e">
        <f t="shared" ca="1" si="28"/>
        <v>#VALUE!</v>
      </c>
      <c r="AC168" s="7" t="e">
        <f t="shared" ca="1" si="29"/>
        <v>#VALUE!</v>
      </c>
      <c r="AD168" s="7" t="e">
        <f t="shared" ca="1" si="30"/>
        <v>#VALUE!</v>
      </c>
      <c r="AE168" s="7" t="e">
        <f t="shared" ca="1" si="31"/>
        <v>#VALUE!</v>
      </c>
    </row>
    <row r="169" spans="5:31" x14ac:dyDescent="0.35">
      <c r="E169" s="23">
        <f t="shared" ca="1" si="34"/>
        <v>44798.958333332943</v>
      </c>
      <c r="F169" s="19">
        <f t="shared" ca="1" si="34"/>
        <v>44798.958333332943</v>
      </c>
      <c r="G169" s="20">
        <f t="shared" si="33"/>
        <v>23</v>
      </c>
      <c r="H169" t="str">
        <f t="shared" ca="1" si="25"/>
        <v>KIAH FDH22082523_00Z-GEFS</v>
      </c>
      <c r="I169">
        <v>160</v>
      </c>
      <c r="J169" s="4">
        <f ca="1">32+ 1.8*RTD("ice.xl",,$H169,_xll.ICEFldID(J$8))</f>
        <v>80.078000000000003</v>
      </c>
      <c r="K169" s="5">
        <f ca="1">32+ 1.8*RTD("ice.xl",,$H169,_xll.ICEFldID(K$8))</f>
        <v>80.078000000000003</v>
      </c>
      <c r="L169" s="4">
        <f ca="1">RTD("ice.xl",,$H169,_xll.ICEFldID(L$8))</f>
        <v>74.099999999999994</v>
      </c>
      <c r="M169" s="6" t="e">
        <f ca="1">RTD("ice.xl",,$H169,_xll.ICEFldID(M$8))/25.4</f>
        <v>#VALUE!</v>
      </c>
      <c r="N169" s="4">
        <f ca="1">RTD("ice.xl",,$H169,_xll.ICEFldID(N$8))/25.4</f>
        <v>0</v>
      </c>
      <c r="O169" s="5">
        <f ca="1">RTD("ice.xl",,$H169,_xll.ICEFldID(O$8))</f>
        <v>54</v>
      </c>
      <c r="P169" s="5">
        <f ca="1">RTD("ice.xl",,$H169,_xll.ICEFldID(P$8))</f>
        <v>132.30000000000001</v>
      </c>
      <c r="Q169" s="5">
        <f ca="1">RTD("ice.xl",,$H169,_xll.ICEFldID(Q$8))</f>
        <v>2.34</v>
      </c>
      <c r="R169" s="4">
        <f t="shared" ca="1" si="35"/>
        <v>2.34</v>
      </c>
      <c r="Z169" s="4">
        <f t="shared" ca="1" si="26"/>
        <v>83.77083086628285</v>
      </c>
      <c r="AA169" s="4">
        <f t="shared" ca="1" si="27"/>
        <v>83.604232991715932</v>
      </c>
      <c r="AB169" s="7">
        <f t="shared" ca="1" si="28"/>
        <v>83.604232991715932</v>
      </c>
      <c r="AC169" s="7" t="e">
        <f t="shared" ca="1" si="29"/>
        <v>#NUM!</v>
      </c>
      <c r="AD169" s="7">
        <f t="shared" ca="1" si="30"/>
        <v>82.095236991715936</v>
      </c>
      <c r="AE169" s="7">
        <f t="shared" ca="1" si="31"/>
        <v>81.268500000000003</v>
      </c>
    </row>
    <row r="170" spans="5:31" x14ac:dyDescent="0.35">
      <c r="E170" s="23">
        <f t="shared" ca="1" si="34"/>
        <v>44798.999999999607</v>
      </c>
      <c r="F170" s="19">
        <f t="shared" ca="1" si="34"/>
        <v>44798.999999999607</v>
      </c>
      <c r="G170" s="20">
        <f t="shared" si="33"/>
        <v>24</v>
      </c>
      <c r="H170" t="str">
        <f t="shared" ca="1" si="25"/>
        <v>KIAH FDH22082524_00Z-GEFS</v>
      </c>
      <c r="I170">
        <v>161</v>
      </c>
      <c r="J170" s="4">
        <f ca="1">32+ 1.8*RTD("ice.xl",,$H170,_xll.ICEFldID(J$8))</f>
        <v>79.430000000000007</v>
      </c>
      <c r="K170" s="5">
        <f ca="1">32+ 1.8*RTD("ice.xl",,$H170,_xll.ICEFldID(K$8))</f>
        <v>79.430000000000007</v>
      </c>
      <c r="L170" s="4">
        <f ca="1">RTD("ice.xl",,$H170,_xll.ICEFldID(L$8))</f>
        <v>75.7</v>
      </c>
      <c r="M170" s="6" t="e">
        <f ca="1">RTD("ice.xl",,$H170,_xll.ICEFldID(M$8))/25.4</f>
        <v>#VALUE!</v>
      </c>
      <c r="N170" s="4">
        <f ca="1">RTD("ice.xl",,$H170,_xll.ICEFldID(N$8))/25.4</f>
        <v>0</v>
      </c>
      <c r="O170" s="5">
        <f ca="1">RTD("ice.xl",,$H170,_xll.ICEFldID(O$8))</f>
        <v>51</v>
      </c>
      <c r="P170" s="5">
        <f ca="1">RTD("ice.xl",,$H170,_xll.ICEFldID(P$8))</f>
        <v>136.5</v>
      </c>
      <c r="Q170" s="5">
        <f ca="1">RTD("ice.xl",,$H170,_xll.ICEFldID(Q$8))</f>
        <v>2.17</v>
      </c>
      <c r="R170" s="4">
        <f t="shared" ca="1" si="35"/>
        <v>2.17</v>
      </c>
      <c r="Z170" s="4">
        <f t="shared" ca="1" si="26"/>
        <v>83.075365067084419</v>
      </c>
      <c r="AA170" s="4">
        <f t="shared" ca="1" si="27"/>
        <v>82.616588361775058</v>
      </c>
      <c r="AB170" s="7">
        <f t="shared" ca="1" si="28"/>
        <v>82.616588361775058</v>
      </c>
      <c r="AC170" s="7" t="e">
        <f t="shared" ca="1" si="29"/>
        <v>#NUM!</v>
      </c>
      <c r="AD170" s="7">
        <f t="shared" ca="1" si="30"/>
        <v>81.208568361775065</v>
      </c>
      <c r="AE170" s="7">
        <f t="shared" ca="1" si="31"/>
        <v>80.630900000000011</v>
      </c>
    </row>
    <row r="171" spans="5:31" x14ac:dyDescent="0.35">
      <c r="E171" s="23">
        <f t="shared" ref="E171:F186" ca="1" si="36">E170 + 1/24</f>
        <v>44799.041666666271</v>
      </c>
      <c r="F171" s="19">
        <f t="shared" ca="1" si="36"/>
        <v>44799.041666666271</v>
      </c>
      <c r="G171" s="20">
        <f t="shared" si="33"/>
        <v>1</v>
      </c>
      <c r="H171" t="str">
        <f t="shared" ca="1" si="25"/>
        <v>KIAH FDH2208261_00Z-GEFS</v>
      </c>
      <c r="I171">
        <v>162</v>
      </c>
      <c r="J171" s="4">
        <f ca="1">32+ 1.8*RTD("ice.xl",,$H171,_xll.ICEFldID(J$8))</f>
        <v>78.800000000000011</v>
      </c>
      <c r="K171" s="5">
        <f ca="1">32+ 1.8*RTD("ice.xl",,$H171,_xll.ICEFldID(K$8))</f>
        <v>78.800000000000011</v>
      </c>
      <c r="L171" s="4">
        <f ca="1">RTD("ice.xl",,$H171,_xll.ICEFldID(L$8))</f>
        <v>77.3</v>
      </c>
      <c r="M171" s="6" t="e">
        <f ca="1">RTD("ice.xl",,$H171,_xll.ICEFldID(M$8))/25.4</f>
        <v>#VALUE!</v>
      </c>
      <c r="N171" s="4">
        <f ca="1">RTD("ice.xl",,$H171,_xll.ICEFldID(N$8))/25.4</f>
        <v>0</v>
      </c>
      <c r="O171" s="5">
        <f ca="1">RTD("ice.xl",,$H171,_xll.ICEFldID(O$8))</f>
        <v>48</v>
      </c>
      <c r="P171" s="5">
        <f ca="1">RTD("ice.xl",,$H171,_xll.ICEFldID(P$8))</f>
        <v>144.1</v>
      </c>
      <c r="Q171" s="5">
        <f ca="1">RTD("ice.xl",,$H171,_xll.ICEFldID(Q$8))</f>
        <v>2.0699999999999998</v>
      </c>
      <c r="R171" s="4">
        <f t="shared" ca="1" si="35"/>
        <v>2.0699999999999998</v>
      </c>
      <c r="Z171" s="4">
        <f t="shared" ca="1" si="26"/>
        <v>82.396514609281326</v>
      </c>
      <c r="AA171" s="4">
        <f t="shared" ca="1" si="27"/>
        <v>81.618588788196078</v>
      </c>
      <c r="AB171" s="7">
        <f t="shared" ca="1" si="28"/>
        <v>81.618588788196078</v>
      </c>
      <c r="AC171" s="7" t="e">
        <f t="shared" ca="1" si="29"/>
        <v>#NUM!</v>
      </c>
      <c r="AD171" s="7">
        <f t="shared" ca="1" si="30"/>
        <v>80.35578878819608</v>
      </c>
      <c r="AE171" s="7">
        <f t="shared" ca="1" si="31"/>
        <v>80.013100000000009</v>
      </c>
    </row>
    <row r="172" spans="5:31" x14ac:dyDescent="0.35">
      <c r="E172" s="23">
        <f t="shared" ca="1" si="36"/>
        <v>44799.083333332936</v>
      </c>
      <c r="F172" s="19">
        <f t="shared" ca="1" si="36"/>
        <v>44799.083333332936</v>
      </c>
      <c r="G172" s="20">
        <f t="shared" si="33"/>
        <v>2</v>
      </c>
      <c r="H172" t="str">
        <f t="shared" ca="1" si="25"/>
        <v>KIAH FDH2208262_00Z-GEFS</v>
      </c>
      <c r="I172">
        <v>163</v>
      </c>
      <c r="J172" s="4">
        <f ca="1">32+ 1.8*RTD("ice.xl",,$H172,_xll.ICEFldID(J$8))</f>
        <v>78.403999999999996</v>
      </c>
      <c r="K172" s="5">
        <f ca="1">32+ 1.8*RTD("ice.xl",,$H172,_xll.ICEFldID(K$8))</f>
        <v>78.403999999999996</v>
      </c>
      <c r="L172" s="4">
        <f ca="1">RTD("ice.xl",,$H172,_xll.ICEFldID(L$8))</f>
        <v>78.2</v>
      </c>
      <c r="M172" s="6" t="e">
        <f ca="1">RTD("ice.xl",,$H172,_xll.ICEFldID(M$8))/25.4</f>
        <v>#VALUE!</v>
      </c>
      <c r="N172" s="4">
        <f ca="1">RTD("ice.xl",,$H172,_xll.ICEFldID(N$8))/25.4</f>
        <v>0</v>
      </c>
      <c r="O172" s="5">
        <f ca="1">RTD("ice.xl",,$H172,_xll.ICEFldID(O$8))</f>
        <v>43</v>
      </c>
      <c r="P172" s="5">
        <f ca="1">RTD("ice.xl",,$H172,_xll.ICEFldID(P$8))</f>
        <v>146.5</v>
      </c>
      <c r="Q172" s="5">
        <f ca="1">RTD("ice.xl",,$H172,_xll.ICEFldID(Q$8))</f>
        <v>1.87</v>
      </c>
      <c r="R172" s="4">
        <f t="shared" ca="1" si="35"/>
        <v>1.87</v>
      </c>
      <c r="Z172" s="4">
        <f t="shared" ca="1" si="26"/>
        <v>82.000653556738769</v>
      </c>
      <c r="AA172" s="4">
        <f t="shared" ca="1" si="27"/>
        <v>79.619799999999998</v>
      </c>
      <c r="AB172" s="7">
        <f t="shared" ca="1" si="28"/>
        <v>80.963666245338928</v>
      </c>
      <c r="AC172" s="7" t="e">
        <f t="shared" ca="1" si="29"/>
        <v>#NUM!</v>
      </c>
      <c r="AD172" s="7">
        <f t="shared" ca="1" si="30"/>
        <v>79.79461024533893</v>
      </c>
      <c r="AE172" s="7">
        <f t="shared" ca="1" si="31"/>
        <v>79.619799999999998</v>
      </c>
    </row>
    <row r="173" spans="5:31" x14ac:dyDescent="0.35">
      <c r="E173" s="23">
        <f t="shared" ca="1" si="36"/>
        <v>44799.1249999996</v>
      </c>
      <c r="F173" s="19">
        <f t="shared" ca="1" si="36"/>
        <v>44799.1249999996</v>
      </c>
      <c r="G173" s="20">
        <f t="shared" si="33"/>
        <v>3</v>
      </c>
      <c r="H173" t="str">
        <f t="shared" ca="1" si="25"/>
        <v>KIAH FDH2208263_00Z-GEFS</v>
      </c>
      <c r="I173">
        <v>164</v>
      </c>
      <c r="J173" s="4">
        <f ca="1">32+ 1.8*RTD("ice.xl",,$H173,_xll.ICEFldID(J$8))</f>
        <v>78.02600000000001</v>
      </c>
      <c r="K173" s="5">
        <f ca="1">32+ 1.8*RTD("ice.xl",,$H173,_xll.ICEFldID(K$8))</f>
        <v>78.02600000000001</v>
      </c>
      <c r="L173" s="4">
        <f ca="1">RTD("ice.xl",,$H173,_xll.ICEFldID(L$8))</f>
        <v>79.099999999999994</v>
      </c>
      <c r="M173" s="6" t="e">
        <f ca="1">RTD("ice.xl",,$H173,_xll.ICEFldID(M$8))/25.4</f>
        <v>#VALUE!</v>
      </c>
      <c r="N173" s="4">
        <f ca="1">RTD("ice.xl",,$H173,_xll.ICEFldID(N$8))/25.4</f>
        <v>0</v>
      </c>
      <c r="O173" s="5">
        <f ca="1">RTD("ice.xl",,$H173,_xll.ICEFldID(O$8))</f>
        <v>39</v>
      </c>
      <c r="P173" s="5">
        <f ca="1">RTD("ice.xl",,$H173,_xll.ICEFldID(P$8))</f>
        <v>146.19999999999999</v>
      </c>
      <c r="Q173" s="5">
        <f ca="1">RTD("ice.xl",,$H173,_xll.ICEFldID(Q$8))</f>
        <v>1.73</v>
      </c>
      <c r="R173" s="4">
        <f t="shared" ca="1" si="35"/>
        <v>1.73</v>
      </c>
      <c r="Z173" s="4">
        <f t="shared" ca="1" si="26"/>
        <v>81.619850626779638</v>
      </c>
      <c r="AA173" s="4">
        <f t="shared" ca="1" si="27"/>
        <v>79.246300000000005</v>
      </c>
      <c r="AB173" s="7">
        <f t="shared" ca="1" si="28"/>
        <v>80.326923107716524</v>
      </c>
      <c r="AC173" s="7" t="e">
        <f t="shared" ca="1" si="29"/>
        <v>#NUM!</v>
      </c>
      <c r="AD173" s="7">
        <f t="shared" ca="1" si="30"/>
        <v>79.267991107716526</v>
      </c>
      <c r="AE173" s="7">
        <f t="shared" ca="1" si="31"/>
        <v>79.246300000000005</v>
      </c>
    </row>
    <row r="174" spans="5:31" x14ac:dyDescent="0.35">
      <c r="E174" s="23">
        <f t="shared" ca="1" si="36"/>
        <v>44799.166666666264</v>
      </c>
      <c r="F174" s="19">
        <f t="shared" ca="1" si="36"/>
        <v>44799.166666666264</v>
      </c>
      <c r="G174" s="20">
        <f t="shared" si="33"/>
        <v>4</v>
      </c>
      <c r="H174" t="str">
        <f t="shared" ca="1" si="25"/>
        <v>KIAH FDH2208264_00Z-GEFS</v>
      </c>
      <c r="I174">
        <v>165</v>
      </c>
      <c r="J174" s="4">
        <f ca="1">32+ 1.8*RTD("ice.xl",,$H174,_xll.ICEFldID(J$8))</f>
        <v>77.63</v>
      </c>
      <c r="K174" s="5">
        <f ca="1">32+ 1.8*RTD("ice.xl",,$H174,_xll.ICEFldID(K$8))</f>
        <v>77.63</v>
      </c>
      <c r="L174" s="4">
        <f ca="1">RTD("ice.xl",,$H174,_xll.ICEFldID(L$8))</f>
        <v>79.900000000000006</v>
      </c>
      <c r="M174" s="6" t="e">
        <f ca="1">RTD("ice.xl",,$H174,_xll.ICEFldID(M$8))/25.4</f>
        <v>#VALUE!</v>
      </c>
      <c r="N174" s="4">
        <f ca="1">RTD("ice.xl",,$H174,_xll.ICEFldID(N$8))/25.4</f>
        <v>0</v>
      </c>
      <c r="O174" s="5">
        <f ca="1">RTD("ice.xl",,$H174,_xll.ICEFldID(O$8))</f>
        <v>35</v>
      </c>
      <c r="P174" s="5">
        <f ca="1">RTD("ice.xl",,$H174,_xll.ICEFldID(P$8))</f>
        <v>150.69999999999999</v>
      </c>
      <c r="Q174" s="5">
        <f ca="1">RTD("ice.xl",,$H174,_xll.ICEFldID(Q$8))</f>
        <v>1.68</v>
      </c>
      <c r="R174" s="4">
        <f t="shared" ca="1" si="35"/>
        <v>1.68</v>
      </c>
      <c r="Z174" s="4">
        <f t="shared" ca="1" si="26"/>
        <v>81.202028685482617</v>
      </c>
      <c r="AA174" s="4">
        <f t="shared" ca="1" si="27"/>
        <v>78.848299999999995</v>
      </c>
      <c r="AB174" s="7">
        <f t="shared" ca="1" si="28"/>
        <v>79.644009474748117</v>
      </c>
      <c r="AC174" s="7" t="e">
        <f t="shared" ca="1" si="29"/>
        <v>#NUM!</v>
      </c>
      <c r="AD174" s="7">
        <f t="shared" ca="1" si="30"/>
        <v>78.688269474748111</v>
      </c>
      <c r="AE174" s="7">
        <f t="shared" ca="1" si="31"/>
        <v>78.848299999999995</v>
      </c>
    </row>
    <row r="175" spans="5:31" x14ac:dyDescent="0.35">
      <c r="E175" s="23">
        <f t="shared" ca="1" si="36"/>
        <v>44799.208333332928</v>
      </c>
      <c r="F175" s="19">
        <f t="shared" ca="1" si="36"/>
        <v>44799.208333332928</v>
      </c>
      <c r="G175" s="20">
        <f t="shared" si="33"/>
        <v>5</v>
      </c>
      <c r="H175" t="str">
        <f t="shared" ca="1" si="25"/>
        <v>KIAH FDH2208265_00Z-GEFS</v>
      </c>
      <c r="I175">
        <v>166</v>
      </c>
      <c r="J175" s="4">
        <f ca="1">32+ 1.8*RTD("ice.xl",,$H175,_xll.ICEFldID(J$8))</f>
        <v>77.306000000000012</v>
      </c>
      <c r="K175" s="5">
        <f ca="1">32+ 1.8*RTD("ice.xl",,$H175,_xll.ICEFldID(K$8))</f>
        <v>77.306000000000012</v>
      </c>
      <c r="L175" s="4">
        <f ca="1">RTD("ice.xl",,$H175,_xll.ICEFldID(L$8))</f>
        <v>80.599999999999994</v>
      </c>
      <c r="M175" s="6" t="e">
        <f ca="1">RTD("ice.xl",,$H175,_xll.ICEFldID(M$8))/25.4</f>
        <v>#VALUE!</v>
      </c>
      <c r="N175" s="4">
        <f ca="1">RTD("ice.xl",,$H175,_xll.ICEFldID(N$8))/25.4</f>
        <v>0</v>
      </c>
      <c r="O175" s="5">
        <f ca="1">RTD("ice.xl",,$H175,_xll.ICEFldID(O$8))</f>
        <v>35</v>
      </c>
      <c r="P175" s="5">
        <f ca="1">RTD("ice.xl",,$H175,_xll.ICEFldID(P$8))</f>
        <v>149.80000000000001</v>
      </c>
      <c r="Q175" s="5">
        <f ca="1">RTD("ice.xl",,$H175,_xll.ICEFldID(Q$8))</f>
        <v>1.68</v>
      </c>
      <c r="R175" s="4">
        <f t="shared" ca="1" si="35"/>
        <v>1.68</v>
      </c>
      <c r="Z175" s="4">
        <f t="shared" ca="1" si="26"/>
        <v>80.850164725053176</v>
      </c>
      <c r="AA175" s="4">
        <f t="shared" ca="1" si="27"/>
        <v>78.524800000000013</v>
      </c>
      <c r="AB175" s="7">
        <f t="shared" ca="1" si="28"/>
        <v>79.07744070851578</v>
      </c>
      <c r="AC175" s="7" t="e">
        <f t="shared" ca="1" si="29"/>
        <v>#NUM!</v>
      </c>
      <c r="AD175" s="7">
        <f t="shared" ca="1" si="30"/>
        <v>78.224368708515783</v>
      </c>
      <c r="AE175" s="7">
        <f t="shared" ca="1" si="31"/>
        <v>78.524800000000013</v>
      </c>
    </row>
    <row r="176" spans="5:31" x14ac:dyDescent="0.35">
      <c r="E176" s="23">
        <f t="shared" ca="1" si="36"/>
        <v>44799.249999999593</v>
      </c>
      <c r="F176" s="19">
        <f t="shared" ca="1" si="36"/>
        <v>44799.249999999593</v>
      </c>
      <c r="G176" s="20">
        <f t="shared" si="33"/>
        <v>6</v>
      </c>
      <c r="H176" t="str">
        <f t="shared" ca="1" si="25"/>
        <v>KIAH FDH2208266_00Z-GEFS</v>
      </c>
      <c r="I176">
        <v>167</v>
      </c>
      <c r="J176" s="4">
        <f ca="1">32+ 1.8*RTD("ice.xl",,$H176,_xll.ICEFldID(J$8))</f>
        <v>77</v>
      </c>
      <c r="K176" s="5">
        <f ca="1">32+ 1.8*RTD("ice.xl",,$H176,_xll.ICEFldID(K$8))</f>
        <v>77</v>
      </c>
      <c r="L176" s="4">
        <f ca="1">RTD("ice.xl",,$H176,_xll.ICEFldID(L$8))</f>
        <v>81.3</v>
      </c>
      <c r="M176" s="6" t="e">
        <f ca="1">RTD("ice.xl",,$H176,_xll.ICEFldID(M$8))/25.4</f>
        <v>#VALUE!</v>
      </c>
      <c r="N176" s="4">
        <f ca="1">RTD("ice.xl",,$H176,_xll.ICEFldID(N$8))/25.4</f>
        <v>0</v>
      </c>
      <c r="O176" s="5">
        <f ca="1">RTD("ice.xl",,$H176,_xll.ICEFldID(O$8))</f>
        <v>35</v>
      </c>
      <c r="P176" s="5">
        <f ca="1">RTD("ice.xl",,$H176,_xll.ICEFldID(P$8))</f>
        <v>137.69999999999999</v>
      </c>
      <c r="Q176" s="5">
        <f ca="1">RTD("ice.xl",,$H176,_xll.ICEFldID(Q$8))</f>
        <v>1.71</v>
      </c>
      <c r="R176" s="4">
        <f t="shared" ca="1" si="35"/>
        <v>1.71</v>
      </c>
      <c r="Z176" s="4">
        <f t="shared" ca="1" si="26"/>
        <v>80.509120709572585</v>
      </c>
      <c r="AA176" s="4">
        <f t="shared" ca="1" si="27"/>
        <v>78.221100000000007</v>
      </c>
      <c r="AB176" s="7">
        <f t="shared" ca="1" si="28"/>
        <v>78.533574198400075</v>
      </c>
      <c r="AC176" s="7" t="e">
        <f t="shared" ca="1" si="29"/>
        <v>#NUM!</v>
      </c>
      <c r="AD176" s="7">
        <f t="shared" ca="1" si="30"/>
        <v>77.79357419840008</v>
      </c>
      <c r="AE176" s="7">
        <f t="shared" ca="1" si="31"/>
        <v>78.221100000000007</v>
      </c>
    </row>
    <row r="177" spans="5:31" x14ac:dyDescent="0.35">
      <c r="E177" s="23">
        <f t="shared" ca="1" si="36"/>
        <v>44799.291666666257</v>
      </c>
      <c r="F177" s="19">
        <f t="shared" ca="1" si="36"/>
        <v>44799.291666666257</v>
      </c>
      <c r="G177" s="20">
        <f t="shared" si="33"/>
        <v>7</v>
      </c>
      <c r="H177" t="str">
        <f t="shared" ca="1" si="25"/>
        <v>KIAH FDH2208267_00Z-GEFS</v>
      </c>
      <c r="I177">
        <v>168</v>
      </c>
      <c r="J177" s="4">
        <f ca="1">32+ 1.8*RTD("ice.xl",,$H177,_xll.ICEFldID(J$8))</f>
        <v>76.676000000000002</v>
      </c>
      <c r="K177" s="5">
        <f ca="1">32+ 1.8*RTD("ice.xl",,$H177,_xll.ICEFldID(K$8))</f>
        <v>76.676000000000002</v>
      </c>
      <c r="L177" s="4">
        <f ca="1">RTD("ice.xl",,$H177,_xll.ICEFldID(L$8))</f>
        <v>82</v>
      </c>
      <c r="M177" s="6" t="e">
        <f ca="1">RTD("ice.xl",,$H177,_xll.ICEFldID(M$8))/25.4</f>
        <v>#VALUE!</v>
      </c>
      <c r="N177" s="4">
        <f ca="1">RTD("ice.xl",,$H177,_xll.ICEFldID(N$8))/25.4</f>
        <v>0</v>
      </c>
      <c r="O177" s="5">
        <f ca="1">RTD("ice.xl",,$H177,_xll.ICEFldID(O$8))</f>
        <v>35</v>
      </c>
      <c r="P177" s="5">
        <f ca="1">RTD("ice.xl",,$H177,_xll.ICEFldID(P$8))</f>
        <v>137.69999999999999</v>
      </c>
      <c r="Q177" s="5">
        <f ca="1">RTD("ice.xl",,$H177,_xll.ICEFldID(Q$8))</f>
        <v>1.77</v>
      </c>
      <c r="R177" s="4">
        <f t="shared" ca="1" si="35"/>
        <v>1.77</v>
      </c>
      <c r="Z177" s="4">
        <f t="shared" ca="1" si="26"/>
        <v>80.1389178148018</v>
      </c>
      <c r="AA177" s="4">
        <f t="shared" ca="1" si="27"/>
        <v>77.897599999999997</v>
      </c>
      <c r="AB177" s="7">
        <f t="shared" ca="1" si="28"/>
        <v>77.950203489056022</v>
      </c>
      <c r="AC177" s="7" t="e">
        <f t="shared" ca="1" si="29"/>
        <v>#NUM!</v>
      </c>
      <c r="AD177" s="7">
        <f t="shared" ca="1" si="30"/>
        <v>77.330763489056025</v>
      </c>
      <c r="AE177" s="7">
        <f t="shared" ca="1" si="31"/>
        <v>77.897599999999997</v>
      </c>
    </row>
    <row r="178" spans="5:31" x14ac:dyDescent="0.35">
      <c r="E178" s="23">
        <f t="shared" ca="1" si="36"/>
        <v>44799.333333332921</v>
      </c>
      <c r="F178" s="19">
        <f t="shared" ca="1" si="36"/>
        <v>44799.333333332921</v>
      </c>
      <c r="G178" s="20">
        <f t="shared" si="33"/>
        <v>8</v>
      </c>
      <c r="H178" t="str">
        <f t="shared" ca="1" si="25"/>
        <v>KIAH FDH2208268_00Z-GEFS</v>
      </c>
      <c r="I178">
        <v>169</v>
      </c>
      <c r="J178" s="4">
        <f ca="1">32+ 1.8*RTD("ice.xl",,$H178,_xll.ICEFldID(J$8))</f>
        <v>78.89</v>
      </c>
      <c r="K178" s="5">
        <f ca="1">32+ 1.8*RTD("ice.xl",,$H178,_xll.ICEFldID(K$8))</f>
        <v>78.89</v>
      </c>
      <c r="L178" s="4">
        <f ca="1">RTD("ice.xl",,$H178,_xll.ICEFldID(L$8))</f>
        <v>77.400000000000006</v>
      </c>
      <c r="M178" s="6" t="e">
        <f ca="1">RTD("ice.xl",,$H178,_xll.ICEFldID(M$8))/25.4</f>
        <v>#VALUE!</v>
      </c>
      <c r="N178" s="4">
        <f ca="1">RTD("ice.xl",,$H178,_xll.ICEFldID(N$8))/25.4</f>
        <v>0</v>
      </c>
      <c r="O178" s="5">
        <f ca="1">RTD("ice.xl",,$H178,_xll.ICEFldID(O$8))</f>
        <v>35</v>
      </c>
      <c r="P178" s="5">
        <f ca="1">RTD("ice.xl",,$H178,_xll.ICEFldID(P$8))</f>
        <v>141.6</v>
      </c>
      <c r="Q178" s="5">
        <f ca="1">RTD("ice.xl",,$H178,_xll.ICEFldID(Q$8))</f>
        <v>1.84</v>
      </c>
      <c r="R178" s="4">
        <f t="shared" ca="1" si="35"/>
        <v>1.84</v>
      </c>
      <c r="Z178" s="4">
        <f t="shared" ca="1" si="26"/>
        <v>82.538135999752342</v>
      </c>
      <c r="AA178" s="4">
        <f t="shared" ca="1" si="27"/>
        <v>81.787346421086482</v>
      </c>
      <c r="AB178" s="7">
        <f t="shared" ca="1" si="28"/>
        <v>81.787346421086482</v>
      </c>
      <c r="AC178" s="7" t="e">
        <f t="shared" ca="1" si="29"/>
        <v>#NUM!</v>
      </c>
      <c r="AD178" s="7">
        <f t="shared" ca="1" si="30"/>
        <v>80.554626421086482</v>
      </c>
      <c r="AE178" s="7">
        <f t="shared" ca="1" si="31"/>
        <v>80.116799999999998</v>
      </c>
    </row>
    <row r="179" spans="5:31" x14ac:dyDescent="0.35">
      <c r="E179" s="23">
        <f t="shared" ca="1" si="36"/>
        <v>44799.374999999585</v>
      </c>
      <c r="F179" s="19">
        <f t="shared" ca="1" si="36"/>
        <v>44799.374999999585</v>
      </c>
      <c r="G179" s="20">
        <f t="shared" si="33"/>
        <v>9</v>
      </c>
      <c r="H179" t="str">
        <f t="shared" ca="1" si="25"/>
        <v>KIAH FDH2208269_00Z-GEFS</v>
      </c>
      <c r="I179">
        <v>170</v>
      </c>
      <c r="J179" s="4">
        <f ca="1">32+ 1.8*RTD("ice.xl",,$H179,_xll.ICEFldID(J$8))</f>
        <v>81.085999999999999</v>
      </c>
      <c r="K179" s="5">
        <f ca="1">32+ 1.8*RTD("ice.xl",,$H179,_xll.ICEFldID(K$8))</f>
        <v>81.085999999999999</v>
      </c>
      <c r="L179" s="4">
        <f ca="1">RTD("ice.xl",,$H179,_xll.ICEFldID(L$8))</f>
        <v>72.8</v>
      </c>
      <c r="M179" s="6" t="e">
        <f ca="1">RTD("ice.xl",,$H179,_xll.ICEFldID(M$8))/25.4</f>
        <v>#VALUE!</v>
      </c>
      <c r="N179" s="4">
        <f ca="1">RTD("ice.xl",,$H179,_xll.ICEFldID(N$8))/25.4</f>
        <v>0</v>
      </c>
      <c r="O179" s="5">
        <f ca="1">RTD("ice.xl",,$H179,_xll.ICEFldID(O$8))</f>
        <v>35</v>
      </c>
      <c r="P179" s="5">
        <f ca="1">RTD("ice.xl",,$H179,_xll.ICEFldID(P$8))</f>
        <v>145.80000000000001</v>
      </c>
      <c r="Q179" s="5">
        <f ca="1">RTD("ice.xl",,$H179,_xll.ICEFldID(Q$8))</f>
        <v>1.93</v>
      </c>
      <c r="R179" s="4">
        <f t="shared" ca="1" si="35"/>
        <v>1.93</v>
      </c>
      <c r="Z179" s="4">
        <f t="shared" ca="1" si="26"/>
        <v>84.928766543527601</v>
      </c>
      <c r="AA179" s="4">
        <f t="shared" ca="1" si="27"/>
        <v>85.271739148425496</v>
      </c>
      <c r="AB179" s="7">
        <f t="shared" ca="1" si="28"/>
        <v>85.271739148425496</v>
      </c>
      <c r="AC179" s="7" t="e">
        <f t="shared" ca="1" si="29"/>
        <v>#NUM!</v>
      </c>
      <c r="AD179" s="7">
        <f t="shared" ca="1" si="30"/>
        <v>83.828723148425496</v>
      </c>
      <c r="AE179" s="7">
        <f t="shared" ca="1" si="31"/>
        <v>82.316200000000009</v>
      </c>
    </row>
    <row r="180" spans="5:31" x14ac:dyDescent="0.35">
      <c r="E180" s="23">
        <f t="shared" ca="1" si="36"/>
        <v>44799.41666666625</v>
      </c>
      <c r="F180" s="19">
        <f t="shared" ca="1" si="36"/>
        <v>44799.41666666625</v>
      </c>
      <c r="G180" s="20">
        <f t="shared" si="33"/>
        <v>10</v>
      </c>
      <c r="H180" t="str">
        <f t="shared" ca="1" si="25"/>
        <v>KIAH FDH22082610_00Z-GEFS</v>
      </c>
      <c r="I180">
        <v>171</v>
      </c>
      <c r="J180" s="4" t="e">
        <f ca="1">32+ 1.8*RTD("ice.xl",,$H180,_xll.ICEFldID(J$8))</f>
        <v>#VALUE!</v>
      </c>
      <c r="K180" s="5" t="e">
        <f ca="1">32+ 1.8*RTD("ice.xl",,$H180,_xll.ICEFldID(K$8))</f>
        <v>#VALUE!</v>
      </c>
      <c r="L180" s="4" t="str">
        <f ca="1">RTD("ice.xl",,$H180,_xll.ICEFldID(L$8))</f>
        <v/>
      </c>
      <c r="M180" s="6" t="e">
        <f ca="1">RTD("ice.xl",,$H180,_xll.ICEFldID(M$8))/25.4</f>
        <v>#VALUE!</v>
      </c>
      <c r="N180" s="4" t="e">
        <f ca="1">RTD("ice.xl",,$H180,_xll.ICEFldID(N$8))/25.4</f>
        <v>#VALUE!</v>
      </c>
      <c r="O180" s="5" t="str">
        <f ca="1">RTD("ice.xl",,$H180,_xll.ICEFldID(O$8))</f>
        <v/>
      </c>
      <c r="P180" s="5" t="str">
        <f ca="1">RTD("ice.xl",,$H180,_xll.ICEFldID(P$8))</f>
        <v/>
      </c>
      <c r="Q180" s="5" t="str">
        <f ca="1">RTD("ice.xl",,$H180,_xll.ICEFldID(Q$8))</f>
        <v/>
      </c>
      <c r="R180" s="4" t="str">
        <f t="shared" ca="1" si="35"/>
        <v/>
      </c>
      <c r="Z180" s="4" t="e">
        <f t="shared" ca="1" si="26"/>
        <v>#VALUE!</v>
      </c>
      <c r="AA180" s="4" t="e">
        <f t="shared" ca="1" si="27"/>
        <v>#VALUE!</v>
      </c>
      <c r="AB180" s="7" t="e">
        <f t="shared" ca="1" si="28"/>
        <v>#VALUE!</v>
      </c>
      <c r="AC180" s="7" t="e">
        <f t="shared" ca="1" si="29"/>
        <v>#VALUE!</v>
      </c>
      <c r="AD180" s="7" t="e">
        <f t="shared" ca="1" si="30"/>
        <v>#VALUE!</v>
      </c>
      <c r="AE180" s="7" t="e">
        <f t="shared" ca="1" si="31"/>
        <v>#VALUE!</v>
      </c>
    </row>
    <row r="181" spans="5:31" x14ac:dyDescent="0.35">
      <c r="E181" s="23">
        <f t="shared" ca="1" si="36"/>
        <v>44799.458333332914</v>
      </c>
      <c r="F181" s="19">
        <f t="shared" ca="1" si="36"/>
        <v>44799.458333332914</v>
      </c>
      <c r="G181" s="20">
        <f t="shared" si="33"/>
        <v>11</v>
      </c>
      <c r="H181" t="str">
        <f t="shared" ca="1" si="25"/>
        <v>KIAH FDH22082611_00Z-GEFS</v>
      </c>
      <c r="I181">
        <v>172</v>
      </c>
      <c r="J181" s="4" t="e">
        <f ca="1">32+ 1.8*RTD("ice.xl",,$H181,_xll.ICEFldID(J$8))</f>
        <v>#VALUE!</v>
      </c>
      <c r="K181" s="5" t="e">
        <f ca="1">32+ 1.8*RTD("ice.xl",,$H181,_xll.ICEFldID(K$8))</f>
        <v>#VALUE!</v>
      </c>
      <c r="L181" s="4" t="str">
        <f ca="1">RTD("ice.xl",,$H181,_xll.ICEFldID(L$8))</f>
        <v/>
      </c>
      <c r="M181" s="6" t="e">
        <f ca="1">RTD("ice.xl",,$H181,_xll.ICEFldID(M$8))/25.4</f>
        <v>#VALUE!</v>
      </c>
      <c r="N181" s="4" t="e">
        <f ca="1">RTD("ice.xl",,$H181,_xll.ICEFldID(N$8))/25.4</f>
        <v>#VALUE!</v>
      </c>
      <c r="O181" s="5" t="str">
        <f ca="1">RTD("ice.xl",,$H181,_xll.ICEFldID(O$8))</f>
        <v/>
      </c>
      <c r="P181" s="5" t="str">
        <f ca="1">RTD("ice.xl",,$H181,_xll.ICEFldID(P$8))</f>
        <v/>
      </c>
      <c r="Q181" s="5" t="str">
        <f ca="1">RTD("ice.xl",,$H181,_xll.ICEFldID(Q$8))</f>
        <v/>
      </c>
      <c r="R181" s="4" t="str">
        <f t="shared" ca="1" si="35"/>
        <v/>
      </c>
      <c r="Z181" s="4" t="e">
        <f t="shared" ca="1" si="26"/>
        <v>#VALUE!</v>
      </c>
      <c r="AA181" s="4" t="e">
        <f t="shared" ca="1" si="27"/>
        <v>#VALUE!</v>
      </c>
      <c r="AB181" s="7" t="e">
        <f t="shared" ca="1" si="28"/>
        <v>#VALUE!</v>
      </c>
      <c r="AC181" s="7" t="e">
        <f t="shared" ca="1" si="29"/>
        <v>#VALUE!</v>
      </c>
      <c r="AD181" s="7" t="e">
        <f t="shared" ca="1" si="30"/>
        <v>#VALUE!</v>
      </c>
      <c r="AE181" s="7" t="e">
        <f t="shared" ca="1" si="31"/>
        <v>#VALUE!</v>
      </c>
    </row>
    <row r="182" spans="5:31" x14ac:dyDescent="0.35">
      <c r="E182" s="23">
        <f t="shared" ca="1" si="36"/>
        <v>44799.499999999578</v>
      </c>
      <c r="F182" s="19">
        <f t="shared" ca="1" si="36"/>
        <v>44799.499999999578</v>
      </c>
      <c r="G182" s="20">
        <f t="shared" si="33"/>
        <v>12</v>
      </c>
      <c r="H182" t="str">
        <f t="shared" ca="1" si="25"/>
        <v>KIAH FDH22082612_00Z-GEFS</v>
      </c>
      <c r="I182">
        <v>173</v>
      </c>
      <c r="J182" s="4" t="e">
        <f ca="1">32+ 1.8*RTD("ice.xl",,$H182,_xll.ICEFldID(J$8))</f>
        <v>#VALUE!</v>
      </c>
      <c r="K182" s="5" t="e">
        <f ca="1">32+ 1.8*RTD("ice.xl",,$H182,_xll.ICEFldID(K$8))</f>
        <v>#VALUE!</v>
      </c>
      <c r="L182" s="4" t="str">
        <f ca="1">RTD("ice.xl",,$H182,_xll.ICEFldID(L$8))</f>
        <v/>
      </c>
      <c r="M182" s="6" t="e">
        <f ca="1">RTD("ice.xl",,$H182,_xll.ICEFldID(M$8))/25.4</f>
        <v>#VALUE!</v>
      </c>
      <c r="N182" s="4" t="e">
        <f ca="1">RTD("ice.xl",,$H182,_xll.ICEFldID(N$8))/25.4</f>
        <v>#VALUE!</v>
      </c>
      <c r="O182" s="5" t="str">
        <f ca="1">RTD("ice.xl",,$H182,_xll.ICEFldID(O$8))</f>
        <v/>
      </c>
      <c r="P182" s="5" t="str">
        <f ca="1">RTD("ice.xl",,$H182,_xll.ICEFldID(P$8))</f>
        <v/>
      </c>
      <c r="Q182" s="5" t="str">
        <f ca="1">RTD("ice.xl",,$H182,_xll.ICEFldID(Q$8))</f>
        <v/>
      </c>
      <c r="R182" s="4" t="str">
        <f t="shared" ca="1" si="35"/>
        <v/>
      </c>
      <c r="Z182" s="4" t="e">
        <f t="shared" ca="1" si="26"/>
        <v>#VALUE!</v>
      </c>
      <c r="AA182" s="4" t="e">
        <f t="shared" ca="1" si="27"/>
        <v>#VALUE!</v>
      </c>
      <c r="AB182" s="7" t="e">
        <f t="shared" ca="1" si="28"/>
        <v>#VALUE!</v>
      </c>
      <c r="AC182" s="7" t="e">
        <f t="shared" ca="1" si="29"/>
        <v>#VALUE!</v>
      </c>
      <c r="AD182" s="7" t="e">
        <f t="shared" ca="1" si="30"/>
        <v>#VALUE!</v>
      </c>
      <c r="AE182" s="7" t="e">
        <f t="shared" ca="1" si="31"/>
        <v>#VALUE!</v>
      </c>
    </row>
    <row r="183" spans="5:31" x14ac:dyDescent="0.35">
      <c r="E183" s="23">
        <f t="shared" ca="1" si="36"/>
        <v>44799.541666666242</v>
      </c>
      <c r="F183" s="19">
        <f t="shared" ca="1" si="36"/>
        <v>44799.541666666242</v>
      </c>
      <c r="G183" s="20">
        <f t="shared" si="33"/>
        <v>13</v>
      </c>
      <c r="H183" t="str">
        <f t="shared" ca="1" si="25"/>
        <v>KIAH FDH22082613_00Z-GEFS</v>
      </c>
      <c r="I183">
        <v>174</v>
      </c>
      <c r="J183" s="4" t="e">
        <f ca="1">32+ 1.8*RTD("ice.xl",,$H183,_xll.ICEFldID(J$8))</f>
        <v>#VALUE!</v>
      </c>
      <c r="K183" s="5" t="e">
        <f ca="1">32+ 1.8*RTD("ice.xl",,$H183,_xll.ICEFldID(K$8))</f>
        <v>#VALUE!</v>
      </c>
      <c r="L183" s="4" t="str">
        <f ca="1">RTD("ice.xl",,$H183,_xll.ICEFldID(L$8))</f>
        <v/>
      </c>
      <c r="M183" s="6" t="e">
        <f ca="1">RTD("ice.xl",,$H183,_xll.ICEFldID(M$8))/25.4</f>
        <v>#VALUE!</v>
      </c>
      <c r="N183" s="4" t="e">
        <f ca="1">RTD("ice.xl",,$H183,_xll.ICEFldID(N$8))/25.4</f>
        <v>#VALUE!</v>
      </c>
      <c r="O183" s="5" t="str">
        <f ca="1">RTD("ice.xl",,$H183,_xll.ICEFldID(O$8))</f>
        <v/>
      </c>
      <c r="P183" s="5" t="str">
        <f ca="1">RTD("ice.xl",,$H183,_xll.ICEFldID(P$8))</f>
        <v/>
      </c>
      <c r="Q183" s="5" t="str">
        <f ca="1">RTD("ice.xl",,$H183,_xll.ICEFldID(Q$8))</f>
        <v/>
      </c>
      <c r="R183" s="4" t="str">
        <f t="shared" ca="1" si="35"/>
        <v/>
      </c>
      <c r="Z183" s="4" t="e">
        <f t="shared" ca="1" si="26"/>
        <v>#VALUE!</v>
      </c>
      <c r="AA183" s="4" t="e">
        <f t="shared" ca="1" si="27"/>
        <v>#VALUE!</v>
      </c>
      <c r="AB183" s="7" t="e">
        <f t="shared" ca="1" si="28"/>
        <v>#VALUE!</v>
      </c>
      <c r="AC183" s="7" t="e">
        <f t="shared" ca="1" si="29"/>
        <v>#VALUE!</v>
      </c>
      <c r="AD183" s="7" t="e">
        <f t="shared" ca="1" si="30"/>
        <v>#VALUE!</v>
      </c>
      <c r="AE183" s="7" t="e">
        <f t="shared" ca="1" si="31"/>
        <v>#VALUE!</v>
      </c>
    </row>
    <row r="184" spans="5:31" x14ac:dyDescent="0.35">
      <c r="E184" s="23">
        <f t="shared" ca="1" si="36"/>
        <v>44799.583333332906</v>
      </c>
      <c r="F184" s="19">
        <f t="shared" ca="1" si="36"/>
        <v>44799.583333332906</v>
      </c>
      <c r="G184" s="20">
        <f t="shared" si="33"/>
        <v>14</v>
      </c>
      <c r="H184" t="str">
        <f t="shared" ca="1" si="25"/>
        <v>KIAH FDH22082614_00Z-GEFS</v>
      </c>
      <c r="I184">
        <v>175</v>
      </c>
      <c r="J184" s="4" t="e">
        <f ca="1">32+ 1.8*RTD("ice.xl",,$H184,_xll.ICEFldID(J$8))</f>
        <v>#VALUE!</v>
      </c>
      <c r="K184" s="5" t="e">
        <f ca="1">32+ 1.8*RTD("ice.xl",,$H184,_xll.ICEFldID(K$8))</f>
        <v>#VALUE!</v>
      </c>
      <c r="L184" s="4" t="str">
        <f ca="1">RTD("ice.xl",,$H184,_xll.ICEFldID(L$8))</f>
        <v/>
      </c>
      <c r="M184" s="6" t="e">
        <f ca="1">RTD("ice.xl",,$H184,_xll.ICEFldID(M$8))/25.4</f>
        <v>#VALUE!</v>
      </c>
      <c r="N184" s="4" t="e">
        <f ca="1">RTD("ice.xl",,$H184,_xll.ICEFldID(N$8))/25.4</f>
        <v>#VALUE!</v>
      </c>
      <c r="O184" s="5" t="str">
        <f ca="1">RTD("ice.xl",,$H184,_xll.ICEFldID(O$8))</f>
        <v/>
      </c>
      <c r="P184" s="5" t="str">
        <f ca="1">RTD("ice.xl",,$H184,_xll.ICEFldID(P$8))</f>
        <v/>
      </c>
      <c r="Q184" s="5" t="str">
        <f ca="1">RTD("ice.xl",,$H184,_xll.ICEFldID(Q$8))</f>
        <v/>
      </c>
      <c r="R184" s="4" t="str">
        <f t="shared" ca="1" si="35"/>
        <v/>
      </c>
      <c r="Z184" s="4" t="e">
        <f t="shared" ca="1" si="26"/>
        <v>#VALUE!</v>
      </c>
      <c r="AA184" s="4" t="e">
        <f t="shared" ca="1" si="27"/>
        <v>#VALUE!</v>
      </c>
      <c r="AB184" s="7" t="e">
        <f t="shared" ca="1" si="28"/>
        <v>#VALUE!</v>
      </c>
      <c r="AC184" s="7" t="e">
        <f t="shared" ca="1" si="29"/>
        <v>#VALUE!</v>
      </c>
      <c r="AD184" s="7" t="e">
        <f t="shared" ca="1" si="30"/>
        <v>#VALUE!</v>
      </c>
      <c r="AE184" s="7" t="e">
        <f t="shared" ca="1" si="31"/>
        <v>#VALUE!</v>
      </c>
    </row>
    <row r="185" spans="5:31" x14ac:dyDescent="0.35">
      <c r="E185" s="23">
        <f t="shared" ca="1" si="36"/>
        <v>44799.624999999571</v>
      </c>
      <c r="F185" s="19">
        <f t="shared" ca="1" si="36"/>
        <v>44799.624999999571</v>
      </c>
      <c r="G185" s="20">
        <f t="shared" si="33"/>
        <v>15</v>
      </c>
      <c r="H185" t="str">
        <f t="shared" ca="1" si="25"/>
        <v>KIAH FDH22082615_00Z-GEFS</v>
      </c>
      <c r="I185">
        <v>176</v>
      </c>
      <c r="J185" s="4" t="e">
        <f ca="1">32+ 1.8*RTD("ice.xl",,$H185,_xll.ICEFldID(J$8))</f>
        <v>#VALUE!</v>
      </c>
      <c r="K185" s="5" t="e">
        <f ca="1">32+ 1.8*RTD("ice.xl",,$H185,_xll.ICEFldID(K$8))</f>
        <v>#VALUE!</v>
      </c>
      <c r="L185" s="4" t="str">
        <f ca="1">RTD("ice.xl",,$H185,_xll.ICEFldID(L$8))</f>
        <v/>
      </c>
      <c r="M185" s="6" t="e">
        <f ca="1">RTD("ice.xl",,$H185,_xll.ICEFldID(M$8))/25.4</f>
        <v>#VALUE!</v>
      </c>
      <c r="N185" s="4" t="e">
        <f ca="1">RTD("ice.xl",,$H185,_xll.ICEFldID(N$8))/25.4</f>
        <v>#VALUE!</v>
      </c>
      <c r="O185" s="5" t="str">
        <f ca="1">RTD("ice.xl",,$H185,_xll.ICEFldID(O$8))</f>
        <v/>
      </c>
      <c r="P185" s="5" t="str">
        <f ca="1">RTD("ice.xl",,$H185,_xll.ICEFldID(P$8))</f>
        <v/>
      </c>
      <c r="Q185" s="5" t="str">
        <f ca="1">RTD("ice.xl",,$H185,_xll.ICEFldID(Q$8))</f>
        <v/>
      </c>
      <c r="R185" s="4" t="str">
        <f t="shared" ca="1" si="35"/>
        <v/>
      </c>
      <c r="Z185" s="4" t="e">
        <f t="shared" ca="1" si="26"/>
        <v>#VALUE!</v>
      </c>
      <c r="AA185" s="4" t="e">
        <f t="shared" ca="1" si="27"/>
        <v>#VALUE!</v>
      </c>
      <c r="AB185" s="7" t="e">
        <f t="shared" ca="1" si="28"/>
        <v>#VALUE!</v>
      </c>
      <c r="AC185" s="7" t="e">
        <f t="shared" ca="1" si="29"/>
        <v>#VALUE!</v>
      </c>
      <c r="AD185" s="7" t="e">
        <f t="shared" ca="1" si="30"/>
        <v>#VALUE!</v>
      </c>
      <c r="AE185" s="7" t="e">
        <f t="shared" ca="1" si="31"/>
        <v>#VALUE!</v>
      </c>
    </row>
    <row r="186" spans="5:31" x14ac:dyDescent="0.35">
      <c r="E186" s="23">
        <f t="shared" ca="1" si="36"/>
        <v>44799.666666666235</v>
      </c>
      <c r="F186" s="19">
        <f t="shared" ca="1" si="36"/>
        <v>44799.666666666235</v>
      </c>
      <c r="G186" s="20">
        <f t="shared" si="33"/>
        <v>16</v>
      </c>
      <c r="H186" t="str">
        <f t="shared" ca="1" si="25"/>
        <v>KIAH FDH22082616_00Z-GEFS</v>
      </c>
      <c r="I186">
        <v>177</v>
      </c>
      <c r="J186" s="4" t="e">
        <f ca="1">32+ 1.8*RTD("ice.xl",,$H186,_xll.ICEFldID(J$8))</f>
        <v>#VALUE!</v>
      </c>
      <c r="K186" s="5" t="e">
        <f ca="1">32+ 1.8*RTD("ice.xl",,$H186,_xll.ICEFldID(K$8))</f>
        <v>#VALUE!</v>
      </c>
      <c r="L186" s="4" t="str">
        <f ca="1">RTD("ice.xl",,$H186,_xll.ICEFldID(L$8))</f>
        <v/>
      </c>
      <c r="M186" s="6" t="e">
        <f ca="1">RTD("ice.xl",,$H186,_xll.ICEFldID(M$8))/25.4</f>
        <v>#VALUE!</v>
      </c>
      <c r="N186" s="4" t="e">
        <f ca="1">RTD("ice.xl",,$H186,_xll.ICEFldID(N$8))/25.4</f>
        <v>#VALUE!</v>
      </c>
      <c r="O186" s="5" t="str">
        <f ca="1">RTD("ice.xl",,$H186,_xll.ICEFldID(O$8))</f>
        <v/>
      </c>
      <c r="P186" s="5" t="str">
        <f ca="1">RTD("ice.xl",,$H186,_xll.ICEFldID(P$8))</f>
        <v/>
      </c>
      <c r="Q186" s="5" t="str">
        <f ca="1">RTD("ice.xl",,$H186,_xll.ICEFldID(Q$8))</f>
        <v/>
      </c>
      <c r="R186" s="4" t="str">
        <f t="shared" ca="1" si="35"/>
        <v/>
      </c>
      <c r="Z186" s="4" t="e">
        <f t="shared" ca="1" si="26"/>
        <v>#VALUE!</v>
      </c>
      <c r="AA186" s="4" t="e">
        <f t="shared" ca="1" si="27"/>
        <v>#VALUE!</v>
      </c>
      <c r="AB186" s="7" t="e">
        <f t="shared" ca="1" si="28"/>
        <v>#VALUE!</v>
      </c>
      <c r="AC186" s="7" t="e">
        <f t="shared" ca="1" si="29"/>
        <v>#VALUE!</v>
      </c>
      <c r="AD186" s="7" t="e">
        <f t="shared" ca="1" si="30"/>
        <v>#VALUE!</v>
      </c>
      <c r="AE186" s="7" t="e">
        <f t="shared" ca="1" si="31"/>
        <v>#VALUE!</v>
      </c>
    </row>
    <row r="187" spans="5:31" x14ac:dyDescent="0.35">
      <c r="E187" s="23">
        <f t="shared" ref="E187:F202" ca="1" si="37">E186 + 1/24</f>
        <v>44799.708333332899</v>
      </c>
      <c r="F187" s="19">
        <f t="shared" ca="1" si="37"/>
        <v>44799.708333332899</v>
      </c>
      <c r="G187" s="20">
        <f t="shared" si="33"/>
        <v>17</v>
      </c>
      <c r="H187" t="str">
        <f t="shared" ca="1" si="25"/>
        <v>KIAH FDH22082617_00Z-GEFS</v>
      </c>
      <c r="I187">
        <v>178</v>
      </c>
      <c r="J187" s="4" t="e">
        <f ca="1">32+ 1.8*RTD("ice.xl",,$H187,_xll.ICEFldID(J$8))</f>
        <v>#VALUE!</v>
      </c>
      <c r="K187" s="5" t="e">
        <f ca="1">32+ 1.8*RTD("ice.xl",,$H187,_xll.ICEFldID(K$8))</f>
        <v>#VALUE!</v>
      </c>
      <c r="L187" s="4" t="str">
        <f ca="1">RTD("ice.xl",,$H187,_xll.ICEFldID(L$8))</f>
        <v/>
      </c>
      <c r="M187" s="6" t="e">
        <f ca="1">RTD("ice.xl",,$H187,_xll.ICEFldID(M$8))/25.4</f>
        <v>#VALUE!</v>
      </c>
      <c r="N187" s="4" t="e">
        <f ca="1">RTD("ice.xl",,$H187,_xll.ICEFldID(N$8))/25.4</f>
        <v>#VALUE!</v>
      </c>
      <c r="O187" s="5" t="str">
        <f ca="1">RTD("ice.xl",,$H187,_xll.ICEFldID(O$8))</f>
        <v/>
      </c>
      <c r="P187" s="5" t="str">
        <f ca="1">RTD("ice.xl",,$H187,_xll.ICEFldID(P$8))</f>
        <v/>
      </c>
      <c r="Q187" s="5" t="str">
        <f ca="1">RTD("ice.xl",,$H187,_xll.ICEFldID(Q$8))</f>
        <v/>
      </c>
      <c r="R187" s="4" t="str">
        <f t="shared" ca="1" si="35"/>
        <v/>
      </c>
      <c r="Z187" s="4" t="e">
        <f t="shared" ca="1" si="26"/>
        <v>#VALUE!</v>
      </c>
      <c r="AA187" s="4" t="e">
        <f t="shared" ca="1" si="27"/>
        <v>#VALUE!</v>
      </c>
      <c r="AB187" s="7" t="e">
        <f t="shared" ca="1" si="28"/>
        <v>#VALUE!</v>
      </c>
      <c r="AC187" s="7" t="e">
        <f t="shared" ca="1" si="29"/>
        <v>#VALUE!</v>
      </c>
      <c r="AD187" s="7" t="e">
        <f t="shared" ca="1" si="30"/>
        <v>#VALUE!</v>
      </c>
      <c r="AE187" s="7" t="e">
        <f t="shared" ca="1" si="31"/>
        <v>#VALUE!</v>
      </c>
    </row>
    <row r="188" spans="5:31" x14ac:dyDescent="0.35">
      <c r="E188" s="23">
        <f t="shared" ca="1" si="37"/>
        <v>44799.749999999563</v>
      </c>
      <c r="F188" s="19">
        <f t="shared" ca="1" si="37"/>
        <v>44799.749999999563</v>
      </c>
      <c r="G188" s="20">
        <f t="shared" si="33"/>
        <v>18</v>
      </c>
      <c r="H188" t="str">
        <f t="shared" ca="1" si="25"/>
        <v>KIAH FDH22082618_00Z-GEFS</v>
      </c>
      <c r="I188">
        <v>179</v>
      </c>
      <c r="J188" s="4" t="e">
        <f ca="1">32+ 1.8*RTD("ice.xl",,$H188,_xll.ICEFldID(J$8))</f>
        <v>#VALUE!</v>
      </c>
      <c r="K188" s="5" t="e">
        <f ca="1">32+ 1.8*RTD("ice.xl",,$H188,_xll.ICEFldID(K$8))</f>
        <v>#VALUE!</v>
      </c>
      <c r="L188" s="4" t="str">
        <f ca="1">RTD("ice.xl",,$H188,_xll.ICEFldID(L$8))</f>
        <v/>
      </c>
      <c r="M188" s="6" t="e">
        <f ca="1">RTD("ice.xl",,$H188,_xll.ICEFldID(M$8))/25.4</f>
        <v>#VALUE!</v>
      </c>
      <c r="N188" s="4" t="e">
        <f ca="1">RTD("ice.xl",,$H188,_xll.ICEFldID(N$8))/25.4</f>
        <v>#VALUE!</v>
      </c>
      <c r="O188" s="5" t="str">
        <f ca="1">RTD("ice.xl",,$H188,_xll.ICEFldID(O$8))</f>
        <v/>
      </c>
      <c r="P188" s="5" t="str">
        <f ca="1">RTD("ice.xl",,$H188,_xll.ICEFldID(P$8))</f>
        <v/>
      </c>
      <c r="Q188" s="5" t="str">
        <f ca="1">RTD("ice.xl",,$H188,_xll.ICEFldID(Q$8))</f>
        <v/>
      </c>
      <c r="R188" s="4" t="str">
        <f t="shared" ca="1" si="35"/>
        <v/>
      </c>
      <c r="Z188" s="4" t="e">
        <f t="shared" ca="1" si="26"/>
        <v>#VALUE!</v>
      </c>
      <c r="AA188" s="4" t="e">
        <f t="shared" ca="1" si="27"/>
        <v>#VALUE!</v>
      </c>
      <c r="AB188" s="7" t="e">
        <f t="shared" ca="1" si="28"/>
        <v>#VALUE!</v>
      </c>
      <c r="AC188" s="7" t="e">
        <f t="shared" ca="1" si="29"/>
        <v>#VALUE!</v>
      </c>
      <c r="AD188" s="7" t="e">
        <f t="shared" ca="1" si="30"/>
        <v>#VALUE!</v>
      </c>
      <c r="AE188" s="7" t="e">
        <f t="shared" ca="1" si="31"/>
        <v>#VALUE!</v>
      </c>
    </row>
    <row r="189" spans="5:31" x14ac:dyDescent="0.35">
      <c r="E189" s="23">
        <f t="shared" ca="1" si="37"/>
        <v>44799.791666666228</v>
      </c>
      <c r="F189" s="19">
        <f t="shared" ca="1" si="37"/>
        <v>44799.791666666228</v>
      </c>
      <c r="G189" s="20">
        <f t="shared" si="33"/>
        <v>19</v>
      </c>
      <c r="H189" t="str">
        <f t="shared" ca="1" si="25"/>
        <v>KIAH FDH22082619_00Z-GEFS</v>
      </c>
      <c r="I189">
        <v>180</v>
      </c>
      <c r="J189" s="4" t="e">
        <f ca="1">32+ 1.8*RTD("ice.xl",,$H189,_xll.ICEFldID(J$8))</f>
        <v>#VALUE!</v>
      </c>
      <c r="K189" s="5" t="e">
        <f ca="1">32+ 1.8*RTD("ice.xl",,$H189,_xll.ICEFldID(K$8))</f>
        <v>#VALUE!</v>
      </c>
      <c r="L189" s="4" t="str">
        <f ca="1">RTD("ice.xl",,$H189,_xll.ICEFldID(L$8))</f>
        <v/>
      </c>
      <c r="M189" s="6" t="e">
        <f ca="1">RTD("ice.xl",,$H189,_xll.ICEFldID(M$8))/25.4</f>
        <v>#VALUE!</v>
      </c>
      <c r="N189" s="4" t="e">
        <f ca="1">RTD("ice.xl",,$H189,_xll.ICEFldID(N$8))/25.4</f>
        <v>#VALUE!</v>
      </c>
      <c r="O189" s="5" t="str">
        <f ca="1">RTD("ice.xl",,$H189,_xll.ICEFldID(O$8))</f>
        <v/>
      </c>
      <c r="P189" s="5" t="str">
        <f ca="1">RTD("ice.xl",,$H189,_xll.ICEFldID(P$8))</f>
        <v/>
      </c>
      <c r="Q189" s="5" t="str">
        <f ca="1">RTD("ice.xl",,$H189,_xll.ICEFldID(Q$8))</f>
        <v/>
      </c>
      <c r="R189" s="4" t="str">
        <f t="shared" ca="1" si="35"/>
        <v/>
      </c>
      <c r="Z189" s="4" t="e">
        <f t="shared" ca="1" si="26"/>
        <v>#VALUE!</v>
      </c>
      <c r="AA189" s="4" t="e">
        <f t="shared" ca="1" si="27"/>
        <v>#VALUE!</v>
      </c>
      <c r="AB189" s="7" t="e">
        <f t="shared" ca="1" si="28"/>
        <v>#VALUE!</v>
      </c>
      <c r="AC189" s="7" t="e">
        <f t="shared" ca="1" si="29"/>
        <v>#VALUE!</v>
      </c>
      <c r="AD189" s="7" t="e">
        <f t="shared" ca="1" si="30"/>
        <v>#VALUE!</v>
      </c>
      <c r="AE189" s="7" t="e">
        <f t="shared" ca="1" si="31"/>
        <v>#VALUE!</v>
      </c>
    </row>
    <row r="190" spans="5:31" x14ac:dyDescent="0.35">
      <c r="E190" s="23">
        <f t="shared" ca="1" si="37"/>
        <v>44799.833333332892</v>
      </c>
      <c r="F190" s="19">
        <f t="shared" ca="1" si="37"/>
        <v>44799.833333332892</v>
      </c>
      <c r="G190" s="20">
        <f t="shared" si="33"/>
        <v>20</v>
      </c>
      <c r="H190" t="str">
        <f t="shared" ca="1" si="25"/>
        <v>KIAH FDH22082620_00Z-GEFS</v>
      </c>
      <c r="I190">
        <v>181</v>
      </c>
      <c r="J190" s="4">
        <f ca="1">32+ 1.8*RTD("ice.xl",,$H190,_xll.ICEFldID(J$8))</f>
        <v>85.945999999999998</v>
      </c>
      <c r="K190" s="5">
        <f ca="1">32+ 1.8*RTD("ice.xl",,$H190,_xll.ICEFldID(K$8))</f>
        <v>85.945999999999998</v>
      </c>
      <c r="L190" s="4">
        <f ca="1">RTD("ice.xl",,$H190,_xll.ICEFldID(L$8))</f>
        <v>62.7</v>
      </c>
      <c r="M190" s="6" t="e">
        <f ca="1">RTD("ice.xl",,$H190,_xll.ICEFldID(M$8))/25.4</f>
        <v>#VALUE!</v>
      </c>
      <c r="N190" s="4">
        <f ca="1">RTD("ice.xl",,$H190,_xll.ICEFldID(N$8))/25.4</f>
        <v>0</v>
      </c>
      <c r="O190" s="5">
        <f ca="1">RTD("ice.xl",,$H190,_xll.ICEFldID(O$8))</f>
        <v>61</v>
      </c>
      <c r="P190" s="5">
        <f ca="1">RTD("ice.xl",,$H190,_xll.ICEFldID(P$8))</f>
        <v>142</v>
      </c>
      <c r="Q190" s="5">
        <f ca="1">RTD("ice.xl",,$H190,_xll.ICEFldID(Q$8))</f>
        <v>2.31</v>
      </c>
      <c r="R190" s="4">
        <f t="shared" ca="1" si="35"/>
        <v>2.31</v>
      </c>
      <c r="Z190" s="4">
        <f t="shared" ca="1" si="26"/>
        <v>90.289541674476226</v>
      </c>
      <c r="AA190" s="4">
        <f t="shared" ca="1" si="27"/>
        <v>91.987007550786544</v>
      </c>
      <c r="AB190" s="7">
        <f t="shared" ca="1" si="28"/>
        <v>91.987007550786544</v>
      </c>
      <c r="AC190" s="7" t="e">
        <f t="shared" ca="1" si="29"/>
        <v>#NUM!</v>
      </c>
      <c r="AD190" s="7">
        <f t="shared" ca="1" si="30"/>
        <v>91.516923550786544</v>
      </c>
      <c r="AE190" s="7">
        <f t="shared" ca="1" si="31"/>
        <v>87.1875</v>
      </c>
    </row>
    <row r="191" spans="5:31" x14ac:dyDescent="0.35">
      <c r="E191" s="23">
        <f t="shared" ca="1" si="37"/>
        <v>44799.874999999556</v>
      </c>
      <c r="F191" s="19">
        <f t="shared" ca="1" si="37"/>
        <v>44799.874999999556</v>
      </c>
      <c r="G191" s="20">
        <f t="shared" si="33"/>
        <v>21</v>
      </c>
      <c r="H191" t="str">
        <f t="shared" ca="1" si="25"/>
        <v>KIAH FDH22082621_00Z-GEFS</v>
      </c>
      <c r="I191">
        <v>182</v>
      </c>
      <c r="J191" s="4">
        <f ca="1">32+ 1.8*RTD("ice.xl",,$H191,_xll.ICEFldID(J$8))</f>
        <v>84.757999999999996</v>
      </c>
      <c r="K191" s="5">
        <f ca="1">32+ 1.8*RTD("ice.xl",,$H191,_xll.ICEFldID(K$8))</f>
        <v>84.757999999999996</v>
      </c>
      <c r="L191" s="4">
        <f ca="1">RTD("ice.xl",,$H191,_xll.ICEFldID(L$8))</f>
        <v>65.2</v>
      </c>
      <c r="M191" s="6" t="e">
        <f ca="1">RTD("ice.xl",,$H191,_xll.ICEFldID(M$8))/25.4</f>
        <v>#VALUE!</v>
      </c>
      <c r="N191" s="4">
        <f ca="1">RTD("ice.xl",,$H191,_xll.ICEFldID(N$8))/25.4</f>
        <v>0</v>
      </c>
      <c r="O191" s="5">
        <f ca="1">RTD("ice.xl",,$H191,_xll.ICEFldID(O$8))</f>
        <v>57</v>
      </c>
      <c r="P191" s="5">
        <f ca="1">RTD("ice.xl",,$H191,_xll.ICEFldID(P$8))</f>
        <v>145.5</v>
      </c>
      <c r="Q191" s="5">
        <f ca="1">RTD("ice.xl",,$H191,_xll.ICEFldID(Q$8))</f>
        <v>2.25</v>
      </c>
      <c r="R191" s="4">
        <f t="shared" ca="1" si="35"/>
        <v>2.25</v>
      </c>
      <c r="Z191" s="4">
        <f t="shared" ca="1" si="26"/>
        <v>88.968202748723144</v>
      </c>
      <c r="AA191" s="4">
        <f t="shared" ca="1" si="27"/>
        <v>90.476074797110272</v>
      </c>
      <c r="AB191" s="7">
        <f t="shared" ca="1" si="28"/>
        <v>90.476074797110272</v>
      </c>
      <c r="AC191" s="7" t="e">
        <f t="shared" ca="1" si="29"/>
        <v>#NUM!</v>
      </c>
      <c r="AD191" s="7">
        <f t="shared" ca="1" si="30"/>
        <v>89.588242797110269</v>
      </c>
      <c r="AE191" s="7">
        <f t="shared" ca="1" si="31"/>
        <v>85.998199999999997</v>
      </c>
    </row>
    <row r="192" spans="5:31" x14ac:dyDescent="0.35">
      <c r="E192" s="23">
        <f t="shared" ca="1" si="37"/>
        <v>44799.91666666622</v>
      </c>
      <c r="F192" s="19">
        <f t="shared" ca="1" si="37"/>
        <v>44799.91666666622</v>
      </c>
      <c r="G192" s="20">
        <f t="shared" si="33"/>
        <v>22</v>
      </c>
      <c r="H192" t="str">
        <f t="shared" ca="1" si="25"/>
        <v>KIAH FDH22082622_00Z-GEFS</v>
      </c>
      <c r="I192">
        <v>183</v>
      </c>
      <c r="J192" s="4" t="e">
        <f ca="1">32+ 1.8*RTD("ice.xl",,$H192,_xll.ICEFldID(J$8))</f>
        <v>#VALUE!</v>
      </c>
      <c r="K192" s="5" t="e">
        <f ca="1">32+ 1.8*RTD("ice.xl",,$H192,_xll.ICEFldID(K$8))</f>
        <v>#VALUE!</v>
      </c>
      <c r="L192" s="4" t="str">
        <f ca="1">RTD("ice.xl",,$H192,_xll.ICEFldID(L$8))</f>
        <v/>
      </c>
      <c r="M192" s="6" t="e">
        <f ca="1">RTD("ice.xl",,$H192,_xll.ICEFldID(M$8))/25.4</f>
        <v>#VALUE!</v>
      </c>
      <c r="N192" s="4" t="e">
        <f ca="1">RTD("ice.xl",,$H192,_xll.ICEFldID(N$8))/25.4</f>
        <v>#VALUE!</v>
      </c>
      <c r="O192" s="5" t="str">
        <f ca="1">RTD("ice.xl",,$H192,_xll.ICEFldID(O$8))</f>
        <v/>
      </c>
      <c r="P192" s="5" t="str">
        <f ca="1">RTD("ice.xl",,$H192,_xll.ICEFldID(P$8))</f>
        <v/>
      </c>
      <c r="Q192" s="5" t="str">
        <f ca="1">RTD("ice.xl",,$H192,_xll.ICEFldID(Q$8))</f>
        <v/>
      </c>
      <c r="R192" s="4" t="str">
        <f t="shared" ca="1" si="35"/>
        <v/>
      </c>
      <c r="Z192" s="4" t="e">
        <f t="shared" ca="1" si="26"/>
        <v>#VALUE!</v>
      </c>
      <c r="AA192" s="4" t="e">
        <f t="shared" ca="1" si="27"/>
        <v>#VALUE!</v>
      </c>
      <c r="AB192" s="7" t="e">
        <f t="shared" ca="1" si="28"/>
        <v>#VALUE!</v>
      </c>
      <c r="AC192" s="7" t="e">
        <f t="shared" ca="1" si="29"/>
        <v>#VALUE!</v>
      </c>
      <c r="AD192" s="7" t="e">
        <f t="shared" ca="1" si="30"/>
        <v>#VALUE!</v>
      </c>
      <c r="AE192" s="7" t="e">
        <f t="shared" ca="1" si="31"/>
        <v>#VALUE!</v>
      </c>
    </row>
    <row r="193" spans="5:31" x14ac:dyDescent="0.35">
      <c r="E193" s="23">
        <f t="shared" ca="1" si="37"/>
        <v>44799.958333332885</v>
      </c>
      <c r="F193" s="19">
        <f t="shared" ca="1" si="37"/>
        <v>44799.958333332885</v>
      </c>
      <c r="G193" s="20">
        <f t="shared" si="33"/>
        <v>23</v>
      </c>
      <c r="H193" t="str">
        <f t="shared" ca="1" si="25"/>
        <v>KIAH FDH22082623_00Z-GEFS</v>
      </c>
      <c r="I193">
        <v>184</v>
      </c>
      <c r="J193" s="4">
        <f ca="1">32+ 1.8*RTD("ice.xl",,$H193,_xll.ICEFldID(J$8))</f>
        <v>82.364000000000004</v>
      </c>
      <c r="K193" s="5">
        <f ca="1">32+ 1.8*RTD("ice.xl",,$H193,_xll.ICEFldID(K$8))</f>
        <v>82.364000000000004</v>
      </c>
      <c r="L193" s="4">
        <f ca="1">RTD("ice.xl",,$H193,_xll.ICEFldID(L$8))</f>
        <v>70.2</v>
      </c>
      <c r="M193" s="6" t="e">
        <f ca="1">RTD("ice.xl",,$H193,_xll.ICEFldID(M$8))/25.4</f>
        <v>#VALUE!</v>
      </c>
      <c r="N193" s="4">
        <f ca="1">RTD("ice.xl",,$H193,_xll.ICEFldID(N$8))/25.4</f>
        <v>0</v>
      </c>
      <c r="O193" s="5">
        <f ca="1">RTD("ice.xl",,$H193,_xll.ICEFldID(O$8))</f>
        <v>48</v>
      </c>
      <c r="P193" s="5">
        <f ca="1">RTD("ice.xl",,$H193,_xll.ICEFldID(P$8))</f>
        <v>155.4</v>
      </c>
      <c r="Q193" s="5">
        <f ca="1">RTD("ice.xl",,$H193,_xll.ICEFldID(Q$8))</f>
        <v>2.2400000000000002</v>
      </c>
      <c r="R193" s="4">
        <f t="shared" ca="1" si="35"/>
        <v>2.2400000000000002</v>
      </c>
      <c r="Z193" s="4">
        <f t="shared" ca="1" si="26"/>
        <v>86.315545146797703</v>
      </c>
      <c r="AA193" s="4">
        <f t="shared" ca="1" si="27"/>
        <v>87.179779158661944</v>
      </c>
      <c r="AB193" s="7">
        <f t="shared" ca="1" si="28"/>
        <v>87.179779158661944</v>
      </c>
      <c r="AC193" s="7" t="e">
        <f t="shared" ca="1" si="29"/>
        <v>#NUM!</v>
      </c>
      <c r="AD193" s="7">
        <f t="shared" ca="1" si="30"/>
        <v>85.807523158661951</v>
      </c>
      <c r="AE193" s="7">
        <f t="shared" ca="1" si="31"/>
        <v>83.599800000000016</v>
      </c>
    </row>
    <row r="194" spans="5:31" x14ac:dyDescent="0.35">
      <c r="E194" s="23">
        <f t="shared" ca="1" si="37"/>
        <v>44799.999999999549</v>
      </c>
      <c r="F194" s="19">
        <f t="shared" ca="1" si="37"/>
        <v>44799.999999999549</v>
      </c>
      <c r="G194" s="20">
        <f t="shared" si="33"/>
        <v>24</v>
      </c>
      <c r="H194" t="str">
        <f t="shared" ca="1" si="25"/>
        <v>KIAH FDH22082624_00Z-GEFS</v>
      </c>
      <c r="I194">
        <v>185</v>
      </c>
      <c r="J194" s="4">
        <f ca="1">32+ 1.8*RTD("ice.xl",,$H194,_xll.ICEFldID(J$8))</f>
        <v>81.176000000000002</v>
      </c>
      <c r="K194" s="5">
        <f ca="1">32+ 1.8*RTD("ice.xl",,$H194,_xll.ICEFldID(K$8))</f>
        <v>81.176000000000002</v>
      </c>
      <c r="L194" s="4">
        <f ca="1">RTD("ice.xl",,$H194,_xll.ICEFldID(L$8))</f>
        <v>72.7</v>
      </c>
      <c r="M194" s="6" t="e">
        <f ca="1">RTD("ice.xl",,$H194,_xll.ICEFldID(M$8))/25.4</f>
        <v>#VALUE!</v>
      </c>
      <c r="N194" s="4">
        <f ca="1">RTD("ice.xl",,$H194,_xll.ICEFldID(N$8))/25.4</f>
        <v>0</v>
      </c>
      <c r="O194" s="5">
        <f ca="1">RTD("ice.xl",,$H194,_xll.ICEFldID(O$8))</f>
        <v>44</v>
      </c>
      <c r="P194" s="5">
        <f ca="1">RTD("ice.xl",,$H194,_xll.ICEFldID(P$8))</f>
        <v>159.5</v>
      </c>
      <c r="Q194" s="5">
        <f ca="1">RTD("ice.xl",,$H194,_xll.ICEFldID(Q$8))</f>
        <v>2.2799999999999998</v>
      </c>
      <c r="R194" s="4">
        <f t="shared" ca="1" si="35"/>
        <v>2.2799999999999998</v>
      </c>
      <c r="Z194" s="4">
        <f t="shared" ca="1" si="26"/>
        <v>84.996004551363882</v>
      </c>
      <c r="AA194" s="4">
        <f t="shared" ca="1" si="27"/>
        <v>85.424352313449319</v>
      </c>
      <c r="AB194" s="7">
        <f t="shared" ca="1" si="28"/>
        <v>85.424352313449319</v>
      </c>
      <c r="AC194" s="7" t="e">
        <f t="shared" ca="1" si="29"/>
        <v>#NUM!</v>
      </c>
      <c r="AD194" s="7">
        <f t="shared" ca="1" si="30"/>
        <v>83.991648313449318</v>
      </c>
      <c r="AE194" s="7">
        <f t="shared" ca="1" si="31"/>
        <v>82.410499999999999</v>
      </c>
    </row>
    <row r="195" spans="5:31" x14ac:dyDescent="0.35">
      <c r="E195" s="23">
        <f t="shared" ca="1" si="37"/>
        <v>44800.041666666213</v>
      </c>
      <c r="F195" s="19">
        <f t="shared" ca="1" si="37"/>
        <v>44800.041666666213</v>
      </c>
      <c r="G195" s="20">
        <f t="shared" si="33"/>
        <v>1</v>
      </c>
      <c r="H195" t="str">
        <f t="shared" ca="1" si="25"/>
        <v>KIAH FDH2208271_00Z-GEFS</v>
      </c>
      <c r="I195">
        <v>186</v>
      </c>
      <c r="J195" s="4">
        <f ca="1">32+ 1.8*RTD("ice.xl",,$H195,_xll.ICEFldID(J$8))</f>
        <v>79.988</v>
      </c>
      <c r="K195" s="5">
        <f ca="1">32+ 1.8*RTD("ice.xl",,$H195,_xll.ICEFldID(K$8))</f>
        <v>79.988</v>
      </c>
      <c r="L195" s="4">
        <f ca="1">RTD("ice.xl",,$H195,_xll.ICEFldID(L$8))</f>
        <v>75.2</v>
      </c>
      <c r="M195" s="6" t="e">
        <f ca="1">RTD("ice.xl",,$H195,_xll.ICEFldID(M$8))/25.4</f>
        <v>#VALUE!</v>
      </c>
      <c r="N195" s="4">
        <f ca="1">RTD("ice.xl",,$H195,_xll.ICEFldID(N$8))/25.4</f>
        <v>0</v>
      </c>
      <c r="O195" s="5">
        <f ca="1">RTD("ice.xl",,$H195,_xll.ICEFldID(O$8))</f>
        <v>39</v>
      </c>
      <c r="P195" s="5">
        <f ca="1">RTD("ice.xl",,$H195,_xll.ICEFldID(P$8))</f>
        <v>162.6</v>
      </c>
      <c r="Q195" s="5">
        <f ca="1">RTD("ice.xl",,$H195,_xll.ICEFldID(Q$8))</f>
        <v>2.35</v>
      </c>
      <c r="R195" s="4">
        <f t="shared" ca="1" si="35"/>
        <v>2.35</v>
      </c>
      <c r="Z195" s="4">
        <f t="shared" ca="1" si="26"/>
        <v>83.669598596787026</v>
      </c>
      <c r="AA195" s="4">
        <f t="shared" ca="1" si="27"/>
        <v>83.580837320782251</v>
      </c>
      <c r="AB195" s="7">
        <f t="shared" ca="1" si="28"/>
        <v>83.580837320782251</v>
      </c>
      <c r="AC195" s="7" t="e">
        <f t="shared" ca="1" si="29"/>
        <v>#NUM!</v>
      </c>
      <c r="AD195" s="7">
        <f t="shared" ca="1" si="30"/>
        <v>82.206485320782249</v>
      </c>
      <c r="AE195" s="7">
        <f t="shared" ca="1" si="31"/>
        <v>81.22120000000001</v>
      </c>
    </row>
    <row r="196" spans="5:31" x14ac:dyDescent="0.35">
      <c r="E196" s="23">
        <f t="shared" ca="1" si="37"/>
        <v>44800.083333332877</v>
      </c>
      <c r="F196" s="19">
        <f t="shared" ca="1" si="37"/>
        <v>44800.083333332877</v>
      </c>
      <c r="G196" s="20">
        <f t="shared" si="33"/>
        <v>2</v>
      </c>
      <c r="H196" t="str">
        <f t="shared" ca="1" si="25"/>
        <v>KIAH FDH2208272_00Z-GEFS</v>
      </c>
      <c r="I196">
        <v>187</v>
      </c>
      <c r="J196" s="4">
        <f ca="1">32+ 1.8*RTD("ice.xl",,$H196,_xll.ICEFldID(J$8))</f>
        <v>79.573999999999998</v>
      </c>
      <c r="K196" s="5">
        <f ca="1">32+ 1.8*RTD("ice.xl",,$H196,_xll.ICEFldID(K$8))</f>
        <v>79.573999999999998</v>
      </c>
      <c r="L196" s="4">
        <f ca="1">RTD("ice.xl",,$H196,_xll.ICEFldID(L$8))</f>
        <v>76.3</v>
      </c>
      <c r="M196" s="6" t="e">
        <f ca="1">RTD("ice.xl",,$H196,_xll.ICEFldID(M$8))/25.4</f>
        <v>#VALUE!</v>
      </c>
      <c r="N196" s="4">
        <f ca="1">RTD("ice.xl",,$H196,_xll.ICEFldID(N$8))/25.4</f>
        <v>0</v>
      </c>
      <c r="O196" s="5">
        <f ca="1">RTD("ice.xl",,$H196,_xll.ICEFldID(O$8))</f>
        <v>37</v>
      </c>
      <c r="P196" s="5">
        <f ca="1">RTD("ice.xl",,$H196,_xll.ICEFldID(P$8))</f>
        <v>161.9</v>
      </c>
      <c r="Q196" s="5">
        <f ca="1">RTD("ice.xl",,$H196,_xll.ICEFldID(Q$8))</f>
        <v>2.15</v>
      </c>
      <c r="R196" s="4">
        <f t="shared" ca="1" si="35"/>
        <v>2.15</v>
      </c>
      <c r="Z196" s="4">
        <f t="shared" ca="1" si="26"/>
        <v>83.237447527173288</v>
      </c>
      <c r="AA196" s="4">
        <f t="shared" ca="1" si="27"/>
        <v>82.941428226153946</v>
      </c>
      <c r="AB196" s="7">
        <f t="shared" ca="1" si="28"/>
        <v>82.941428226153946</v>
      </c>
      <c r="AC196" s="7" t="e">
        <f t="shared" ca="1" si="29"/>
        <v>#NUM!</v>
      </c>
      <c r="AD196" s="7">
        <f t="shared" ca="1" si="30"/>
        <v>81.649304226153944</v>
      </c>
      <c r="AE196" s="7">
        <f t="shared" ca="1" si="31"/>
        <v>80.81750000000001</v>
      </c>
    </row>
    <row r="197" spans="5:31" x14ac:dyDescent="0.35">
      <c r="E197" s="23">
        <f t="shared" ca="1" si="37"/>
        <v>44800.124999999542</v>
      </c>
      <c r="F197" s="19">
        <f t="shared" ca="1" si="37"/>
        <v>44800.124999999542</v>
      </c>
      <c r="G197" s="20">
        <f t="shared" si="33"/>
        <v>3</v>
      </c>
      <c r="H197" t="str">
        <f t="shared" ca="1" si="25"/>
        <v>KIAH FDH2208273_00Z-GEFS</v>
      </c>
      <c r="I197">
        <v>188</v>
      </c>
      <c r="J197" s="4">
        <f ca="1">32+ 1.8*RTD("ice.xl",,$H197,_xll.ICEFldID(J$8))</f>
        <v>79.177999999999997</v>
      </c>
      <c r="K197" s="5">
        <f ca="1">32+ 1.8*RTD("ice.xl",,$H197,_xll.ICEFldID(K$8))</f>
        <v>79.177999999999997</v>
      </c>
      <c r="L197" s="4">
        <f ca="1">RTD("ice.xl",,$H197,_xll.ICEFldID(L$8))</f>
        <v>77.3</v>
      </c>
      <c r="M197" s="6" t="e">
        <f ca="1">RTD("ice.xl",,$H197,_xll.ICEFldID(M$8))/25.4</f>
        <v>#VALUE!</v>
      </c>
      <c r="N197" s="4">
        <f ca="1">RTD("ice.xl",,$H197,_xll.ICEFldID(N$8))/25.4</f>
        <v>0</v>
      </c>
      <c r="O197" s="5">
        <f ca="1">RTD("ice.xl",,$H197,_xll.ICEFldID(O$8))</f>
        <v>34</v>
      </c>
      <c r="P197" s="5">
        <f ca="1">RTD("ice.xl",,$H197,_xll.ICEFldID(P$8))</f>
        <v>161.80000000000001</v>
      </c>
      <c r="Q197" s="5">
        <f ca="1">RTD("ice.xl",,$H197,_xll.ICEFldID(Q$8))</f>
        <v>1.97</v>
      </c>
      <c r="R197" s="4">
        <f t="shared" ca="1" si="35"/>
        <v>1.97</v>
      </c>
      <c r="Z197" s="4">
        <f t="shared" ca="1" si="26"/>
        <v>82.829842665934336</v>
      </c>
      <c r="AA197" s="4">
        <f t="shared" ca="1" si="27"/>
        <v>82.305637156982201</v>
      </c>
      <c r="AB197" s="7">
        <f t="shared" ca="1" si="28"/>
        <v>82.305637156982201</v>
      </c>
      <c r="AC197" s="7" t="e">
        <f t="shared" ca="1" si="29"/>
        <v>#NUM!</v>
      </c>
      <c r="AD197" s="7">
        <f t="shared" ca="1" si="30"/>
        <v>81.101049156982199</v>
      </c>
      <c r="AE197" s="7">
        <f t="shared" ca="1" si="31"/>
        <v>80.428899999999999</v>
      </c>
    </row>
    <row r="198" spans="5:31" x14ac:dyDescent="0.35">
      <c r="E198" s="23">
        <f t="shared" ca="1" si="37"/>
        <v>44800.166666666206</v>
      </c>
      <c r="F198" s="19">
        <f t="shared" ca="1" si="37"/>
        <v>44800.166666666206</v>
      </c>
      <c r="G198" s="20">
        <f t="shared" si="33"/>
        <v>4</v>
      </c>
      <c r="H198" t="str">
        <f t="shared" ca="1" si="25"/>
        <v>KIAH FDH2208274_00Z-GEFS</v>
      </c>
      <c r="I198">
        <v>189</v>
      </c>
      <c r="J198" s="4">
        <f ca="1">32+ 1.8*RTD("ice.xl",,$H198,_xll.ICEFldID(J$8))</f>
        <v>78.781999999999996</v>
      </c>
      <c r="K198" s="5">
        <f ca="1">32+ 1.8*RTD("ice.xl",,$H198,_xll.ICEFldID(K$8))</f>
        <v>78.781999999999996</v>
      </c>
      <c r="L198" s="4">
        <f ca="1">RTD("ice.xl",,$H198,_xll.ICEFldID(L$8))</f>
        <v>78.400000000000006</v>
      </c>
      <c r="M198" s="6" t="e">
        <f ca="1">RTD("ice.xl",,$H198,_xll.ICEFldID(M$8))/25.4</f>
        <v>#VALUE!</v>
      </c>
      <c r="N198" s="4">
        <f ca="1">RTD("ice.xl",,$H198,_xll.ICEFldID(N$8))/25.4</f>
        <v>0</v>
      </c>
      <c r="O198" s="5">
        <f ca="1">RTD("ice.xl",,$H198,_xll.ICEFldID(O$8))</f>
        <v>32</v>
      </c>
      <c r="P198" s="5">
        <f ca="1">RTD("ice.xl",,$H198,_xll.ICEFldID(P$8))</f>
        <v>162.69999999999999</v>
      </c>
      <c r="Q198" s="5">
        <f ca="1">RTD("ice.xl",,$H198,_xll.ICEFldID(Q$8))</f>
        <v>1.81</v>
      </c>
      <c r="R198" s="4">
        <f t="shared" ca="1" si="35"/>
        <v>1.81</v>
      </c>
      <c r="Z198" s="4">
        <f t="shared" ca="1" si="26"/>
        <v>82.426109069427412</v>
      </c>
      <c r="AA198" s="4">
        <f t="shared" ca="1" si="27"/>
        <v>81.658876874184728</v>
      </c>
      <c r="AB198" s="7">
        <f t="shared" ca="1" si="28"/>
        <v>81.658876874184728</v>
      </c>
      <c r="AC198" s="7" t="e">
        <f t="shared" ca="1" si="29"/>
        <v>#NUM!</v>
      </c>
      <c r="AD198" s="7">
        <f t="shared" ca="1" si="30"/>
        <v>80.574100874184722</v>
      </c>
      <c r="AE198" s="7">
        <f t="shared" ca="1" si="31"/>
        <v>80.044999999999987</v>
      </c>
    </row>
    <row r="199" spans="5:31" x14ac:dyDescent="0.35">
      <c r="E199" s="23">
        <f t="shared" ca="1" si="37"/>
        <v>44800.20833333287</v>
      </c>
      <c r="F199" s="19">
        <f t="shared" ca="1" si="37"/>
        <v>44800.20833333287</v>
      </c>
      <c r="G199" s="20">
        <f t="shared" si="33"/>
        <v>5</v>
      </c>
      <c r="H199" t="str">
        <f t="shared" ca="1" si="25"/>
        <v>KIAH FDH2208275_00Z-GEFS</v>
      </c>
      <c r="I199">
        <v>190</v>
      </c>
      <c r="J199" s="4">
        <f ca="1">32+ 1.8*RTD("ice.xl",,$H199,_xll.ICEFldID(J$8))</f>
        <v>78.385999999999996</v>
      </c>
      <c r="K199" s="5">
        <f ca="1">32+ 1.8*RTD("ice.xl",,$H199,_xll.ICEFldID(K$8))</f>
        <v>78.385999999999996</v>
      </c>
      <c r="L199" s="4">
        <f ca="1">RTD("ice.xl",,$H199,_xll.ICEFldID(L$8))</f>
        <v>79.400000000000006</v>
      </c>
      <c r="M199" s="6" t="e">
        <f ca="1">RTD("ice.xl",,$H199,_xll.ICEFldID(M$8))/25.4</f>
        <v>#VALUE!</v>
      </c>
      <c r="N199" s="4">
        <f ca="1">RTD("ice.xl",,$H199,_xll.ICEFldID(N$8))/25.4</f>
        <v>0</v>
      </c>
      <c r="O199" s="5">
        <f ca="1">RTD("ice.xl",,$H199,_xll.ICEFldID(O$8))</f>
        <v>29</v>
      </c>
      <c r="P199" s="5">
        <f ca="1">RTD("ice.xl",,$H199,_xll.ICEFldID(P$8))</f>
        <v>165.1</v>
      </c>
      <c r="Q199" s="5">
        <f ca="1">RTD("ice.xl",,$H199,_xll.ICEFldID(Q$8))</f>
        <v>1.67</v>
      </c>
      <c r="R199" s="4">
        <f t="shared" ca="1" si="35"/>
        <v>1.67</v>
      </c>
      <c r="Z199" s="4">
        <f t="shared" ca="1" si="26"/>
        <v>82.025368365866541</v>
      </c>
      <c r="AA199" s="4">
        <f t="shared" ca="1" si="27"/>
        <v>79.656400000000005</v>
      </c>
      <c r="AB199" s="7">
        <f t="shared" ca="1" si="28"/>
        <v>80.98541678091749</v>
      </c>
      <c r="AC199" s="7" t="e">
        <f t="shared" ca="1" si="29"/>
        <v>#NUM!</v>
      </c>
      <c r="AD199" s="7">
        <f t="shared" ca="1" si="30"/>
        <v>80.020648780917497</v>
      </c>
      <c r="AE199" s="7">
        <f t="shared" ca="1" si="31"/>
        <v>79.656400000000005</v>
      </c>
    </row>
    <row r="200" spans="5:31" x14ac:dyDescent="0.35">
      <c r="E200" s="23">
        <f t="shared" ca="1" si="37"/>
        <v>44800.249999999534</v>
      </c>
      <c r="F200" s="19">
        <f t="shared" ca="1" si="37"/>
        <v>44800.249999999534</v>
      </c>
      <c r="G200" s="20">
        <f t="shared" si="33"/>
        <v>6</v>
      </c>
      <c r="H200" t="str">
        <f t="shared" ca="1" si="25"/>
        <v>KIAH FDH2208276_00Z-GEFS</v>
      </c>
      <c r="I200">
        <v>191</v>
      </c>
      <c r="J200" s="4">
        <f ca="1">32+ 1.8*RTD("ice.xl",,$H200,_xll.ICEFldID(J$8))</f>
        <v>77.990000000000009</v>
      </c>
      <c r="K200" s="5">
        <f ca="1">32+ 1.8*RTD("ice.xl",,$H200,_xll.ICEFldID(K$8))</f>
        <v>77.990000000000009</v>
      </c>
      <c r="L200" s="4">
        <f ca="1">RTD("ice.xl",,$H200,_xll.ICEFldID(L$8))</f>
        <v>80.5</v>
      </c>
      <c r="M200" s="6" t="e">
        <f ca="1">RTD("ice.xl",,$H200,_xll.ICEFldID(M$8))/25.4</f>
        <v>#VALUE!</v>
      </c>
      <c r="N200" s="4">
        <f ca="1">RTD("ice.xl",,$H200,_xll.ICEFldID(N$8))/25.4</f>
        <v>0</v>
      </c>
      <c r="O200" s="5">
        <f ca="1">RTD("ice.xl",,$H200,_xll.ICEFldID(O$8))</f>
        <v>27</v>
      </c>
      <c r="P200" s="5">
        <f ca="1">RTD("ice.xl",,$H200,_xll.ICEFldID(P$8))</f>
        <v>169.6</v>
      </c>
      <c r="Q200" s="5">
        <f ca="1">RTD("ice.xl",,$H200,_xll.ICEFldID(Q$8))</f>
        <v>1.57</v>
      </c>
      <c r="R200" s="4">
        <f t="shared" ca="1" si="35"/>
        <v>1.57</v>
      </c>
      <c r="Z200" s="4">
        <f t="shared" ca="1" si="26"/>
        <v>81.621199118884391</v>
      </c>
      <c r="AA200" s="4">
        <f t="shared" ca="1" si="27"/>
        <v>79.272500000000008</v>
      </c>
      <c r="AB200" s="7">
        <f t="shared" ca="1" si="28"/>
        <v>80.295753448854128</v>
      </c>
      <c r="AC200" s="7" t="e">
        <f t="shared" ca="1" si="29"/>
        <v>#NUM!</v>
      </c>
      <c r="AD200" s="7">
        <f t="shared" ca="1" si="30"/>
        <v>79.484853448854125</v>
      </c>
      <c r="AE200" s="7">
        <f t="shared" ca="1" si="31"/>
        <v>79.272500000000008</v>
      </c>
    </row>
    <row r="201" spans="5:31" x14ac:dyDescent="0.35">
      <c r="E201" s="23">
        <f t="shared" ca="1" si="37"/>
        <v>44800.291666666199</v>
      </c>
      <c r="F201" s="19">
        <f t="shared" ca="1" si="37"/>
        <v>44800.291666666199</v>
      </c>
      <c r="G201" s="20">
        <f t="shared" si="33"/>
        <v>7</v>
      </c>
      <c r="H201" t="str">
        <f t="shared" ca="1" si="25"/>
        <v>KIAH FDH2208277_00Z-GEFS</v>
      </c>
      <c r="I201">
        <v>192</v>
      </c>
      <c r="J201" s="4">
        <f ca="1">32+ 1.8*RTD("ice.xl",,$H201,_xll.ICEFldID(J$8))</f>
        <v>77.593999999999994</v>
      </c>
      <c r="K201" s="5">
        <f ca="1">32+ 1.8*RTD("ice.xl",,$H201,_xll.ICEFldID(K$8))</f>
        <v>77.593999999999994</v>
      </c>
      <c r="L201" s="4">
        <f ca="1">RTD("ice.xl",,$H201,_xll.ICEFldID(L$8))</f>
        <v>81.5</v>
      </c>
      <c r="M201" s="6" t="e">
        <f ca="1">RTD("ice.xl",,$H201,_xll.ICEFldID(M$8))/25.4</f>
        <v>#VALUE!</v>
      </c>
      <c r="N201" s="4">
        <f ca="1">RTD("ice.xl",,$H201,_xll.ICEFldID(N$8))/25.4</f>
        <v>0</v>
      </c>
      <c r="O201" s="5">
        <f ca="1">RTD("ice.xl",,$H201,_xll.ICEFldID(O$8))</f>
        <v>24</v>
      </c>
      <c r="P201" s="5">
        <f ca="1">RTD("ice.xl",,$H201,_xll.ICEFldID(P$8))</f>
        <v>176.8</v>
      </c>
      <c r="Q201" s="5">
        <f ca="1">RTD("ice.xl",,$H201,_xll.ICEFldID(Q$8))</f>
        <v>1.52</v>
      </c>
      <c r="R201" s="4">
        <f t="shared" ca="1" si="35"/>
        <v>1.52</v>
      </c>
      <c r="Z201" s="4">
        <f t="shared" ca="1" si="26"/>
        <v>81.207440603925789</v>
      </c>
      <c r="AA201" s="4">
        <f t="shared" ca="1" si="27"/>
        <v>78.883899999999997</v>
      </c>
      <c r="AB201" s="7">
        <f t="shared" ca="1" si="28"/>
        <v>79.58270255775264</v>
      </c>
      <c r="AC201" s="7" t="e">
        <f t="shared" ca="1" si="29"/>
        <v>#NUM!</v>
      </c>
      <c r="AD201" s="7">
        <f t="shared" ca="1" si="30"/>
        <v>78.924282557752633</v>
      </c>
      <c r="AE201" s="7">
        <f t="shared" ca="1" si="31"/>
        <v>78.883899999999997</v>
      </c>
    </row>
    <row r="202" spans="5:31" x14ac:dyDescent="0.35">
      <c r="E202" s="23">
        <f t="shared" ca="1" si="37"/>
        <v>44800.333333332863</v>
      </c>
      <c r="F202" s="19">
        <f t="shared" ca="1" si="37"/>
        <v>44800.333333332863</v>
      </c>
      <c r="G202" s="20">
        <f t="shared" si="33"/>
        <v>8</v>
      </c>
      <c r="H202" t="str">
        <f t="shared" ref="H202:H265" ca="1" si="38">IF(G202&lt;&gt;24,_xlfn.CONCAT($C$17, " FDH", TEXT($F202,"yy"),TEXT($F202,"mm"), TEXT($F202,"dd"), $G202,"_",$C$16,"-",$C$15),_xlfn.CONCAT($C$17, " FDH", TEXT($F201,"yy"),TEXT($F201,"mm"), TEXT($F201,"dd"),$G202,"_",$C$16,"-",$C$15))</f>
        <v>KIAH FDH2208278_00Z-GEFS</v>
      </c>
      <c r="I202">
        <v>193</v>
      </c>
      <c r="J202" s="4">
        <f ca="1">32+ 1.8*RTD("ice.xl",,$H202,_xll.ICEFldID(J$8))</f>
        <v>79.861999999999995</v>
      </c>
      <c r="K202" s="5">
        <f ca="1">32+ 1.8*RTD("ice.xl",,$H202,_xll.ICEFldID(K$8))</f>
        <v>79.861999999999995</v>
      </c>
      <c r="L202" s="4">
        <f ca="1">RTD("ice.xl",,$H202,_xll.ICEFldID(L$8))</f>
        <v>76.400000000000006</v>
      </c>
      <c r="M202" s="6" t="e">
        <f ca="1">RTD("ice.xl",,$H202,_xll.ICEFldID(M$8))/25.4</f>
        <v>#VALUE!</v>
      </c>
      <c r="N202" s="4">
        <f ca="1">RTD("ice.xl",,$H202,_xll.ICEFldID(N$8))/25.4</f>
        <v>0</v>
      </c>
      <c r="O202" s="5">
        <f ca="1">RTD("ice.xl",,$H202,_xll.ICEFldID(O$8))</f>
        <v>26</v>
      </c>
      <c r="P202" s="5">
        <f ca="1">RTD("ice.xl",,$H202,_xll.ICEFldID(P$8))</f>
        <v>169.2</v>
      </c>
      <c r="Q202" s="5">
        <f ca="1">RTD("ice.xl",,$H202,_xll.ICEFldID(Q$8))</f>
        <v>1.53</v>
      </c>
      <c r="R202" s="4">
        <f t="shared" ca="1" si="35"/>
        <v>1.53</v>
      </c>
      <c r="Z202" s="4">
        <f t="shared" ref="Z202:Z265" ca="1" si="39">35.74     +           (0.6215*J202)      -             35.75*(POWER(Q202,0.16))       +                 0.4275*J202*(POWER(Q202,0.16))</f>
        <v>83.651946793345402</v>
      </c>
      <c r="AA202" s="4">
        <f t="shared" ref="AA202:AA265" ca="1" si="40">IF(AE202&lt;70,J202,IF(AE202&lt;80,AE202,IF(AND(L202&gt;=13,L202&lt;=85),AB202,IF(L202&lt;13,AC202,IF(J202&lt;=87,AD202,AB202)))))</f>
        <v>83.493749467398118</v>
      </c>
      <c r="AB202" s="7">
        <f t="shared" ref="AB202:AB265" ca="1" si="41">-42.379 + 2.04901523*J202 + 10.14333127*L202 - 0.224755*J202*L202 - 0.00683783*J202*J202 - 0.05481717*L202*L202 + 0.00122874*J202*J202*L202 + 0.00085282*J202*L202*L202 -0.00000199*J202*J202*L202*L202</f>
        <v>83.493749467398118</v>
      </c>
      <c r="AC202" s="7" t="e">
        <f t="shared" ref="AC202:AC265" ca="1" si="42">AB202-SQRT((13-$L202)/4)</f>
        <v>#NUM!</v>
      </c>
      <c r="AD202" s="7">
        <f t="shared" ref="AD202:AD265" ca="1" si="43">AB202+((L202-85)/10) * ((87-J202)/5)</f>
        <v>82.266013467398125</v>
      </c>
      <c r="AE202" s="7">
        <f t="shared" ref="AE202:AE265" ca="1" si="44">0.5 * (J202+61+((J202-68)*1.2)+(L202*0.094))</f>
        <v>81.138999999999996</v>
      </c>
    </row>
    <row r="203" spans="5:31" x14ac:dyDescent="0.35">
      <c r="E203" s="23">
        <f t="shared" ref="E203:F218" ca="1" si="45">E202 + 1/24</f>
        <v>44800.374999999527</v>
      </c>
      <c r="F203" s="19">
        <f t="shared" ca="1" si="45"/>
        <v>44800.374999999527</v>
      </c>
      <c r="G203" s="20">
        <f t="shared" ref="G203:G266" si="46">IF(G202&lt;24,G202+1,1)</f>
        <v>9</v>
      </c>
      <c r="H203" t="str">
        <f t="shared" ca="1" si="38"/>
        <v>KIAH FDH2208279_00Z-GEFS</v>
      </c>
      <c r="I203">
        <v>194</v>
      </c>
      <c r="J203" s="4">
        <f ca="1">32+ 1.8*RTD("ice.xl",,$H203,_xll.ICEFldID(J$8))</f>
        <v>82.13</v>
      </c>
      <c r="K203" s="5">
        <f ca="1">32+ 1.8*RTD("ice.xl",,$H203,_xll.ICEFldID(K$8))</f>
        <v>82.13</v>
      </c>
      <c r="L203" s="4">
        <f ca="1">RTD("ice.xl",,$H203,_xll.ICEFldID(L$8))</f>
        <v>71.3</v>
      </c>
      <c r="M203" s="6" t="e">
        <f ca="1">RTD("ice.xl",,$H203,_xll.ICEFldID(M$8))/25.4</f>
        <v>#VALUE!</v>
      </c>
      <c r="N203" s="4">
        <f ca="1">RTD("ice.xl",,$H203,_xll.ICEFldID(N$8))/25.4</f>
        <v>0</v>
      </c>
      <c r="O203" s="5">
        <f ca="1">RTD("ice.xl",,$H203,_xll.ICEFldID(O$8))</f>
        <v>27</v>
      </c>
      <c r="P203" s="5">
        <f ca="1">RTD("ice.xl",,$H203,_xll.ICEFldID(P$8))</f>
        <v>161.1</v>
      </c>
      <c r="Q203" s="5">
        <f ca="1">RTD("ice.xl",,$H203,_xll.ICEFldID(Q$8))</f>
        <v>1.62</v>
      </c>
      <c r="R203" s="4">
        <f t="shared" ca="1" si="35"/>
        <v>1.62</v>
      </c>
      <c r="Z203" s="4">
        <f t="shared" ca="1" si="39"/>
        <v>86.093059122175546</v>
      </c>
      <c r="AA203" s="4">
        <f t="shared" ca="1" si="40"/>
        <v>86.979515968834519</v>
      </c>
      <c r="AB203" s="7">
        <f t="shared" ca="1" si="41"/>
        <v>86.979515968834519</v>
      </c>
      <c r="AC203" s="7" t="e">
        <f t="shared" ca="1" si="42"/>
        <v>#NUM!</v>
      </c>
      <c r="AD203" s="7">
        <f t="shared" ca="1" si="43"/>
        <v>85.645135968834524</v>
      </c>
      <c r="AE203" s="7">
        <f t="shared" ca="1" si="44"/>
        <v>83.394099999999995</v>
      </c>
    </row>
    <row r="204" spans="5:31" x14ac:dyDescent="0.35">
      <c r="E204" s="23">
        <f t="shared" ca="1" si="45"/>
        <v>44800.416666666191</v>
      </c>
      <c r="F204" s="19">
        <f t="shared" ca="1" si="45"/>
        <v>44800.416666666191</v>
      </c>
      <c r="G204" s="20">
        <f t="shared" si="46"/>
        <v>10</v>
      </c>
      <c r="H204" t="str">
        <f t="shared" ca="1" si="38"/>
        <v>KIAH FDH22082710_00Z-GEFS</v>
      </c>
      <c r="I204">
        <v>195</v>
      </c>
      <c r="J204" s="4" t="e">
        <f ca="1">32+ 1.8*RTD("ice.xl",,$H204,_xll.ICEFldID(J$8))</f>
        <v>#VALUE!</v>
      </c>
      <c r="K204" s="5" t="e">
        <f ca="1">32+ 1.8*RTD("ice.xl",,$H204,_xll.ICEFldID(K$8))</f>
        <v>#VALUE!</v>
      </c>
      <c r="L204" s="4" t="str">
        <f ca="1">RTD("ice.xl",,$H204,_xll.ICEFldID(L$8))</f>
        <v/>
      </c>
      <c r="M204" s="6" t="e">
        <f ca="1">RTD("ice.xl",,$H204,_xll.ICEFldID(M$8))/25.4</f>
        <v>#VALUE!</v>
      </c>
      <c r="N204" s="4" t="e">
        <f ca="1">RTD("ice.xl",,$H204,_xll.ICEFldID(N$8))/25.4</f>
        <v>#VALUE!</v>
      </c>
      <c r="O204" s="5" t="str">
        <f ca="1">RTD("ice.xl",,$H204,_xll.ICEFldID(O$8))</f>
        <v/>
      </c>
      <c r="P204" s="5" t="str">
        <f ca="1">RTD("ice.xl",,$H204,_xll.ICEFldID(P$8))</f>
        <v/>
      </c>
      <c r="Q204" s="5" t="str">
        <f ca="1">RTD("ice.xl",,$H204,_xll.ICEFldID(Q$8))</f>
        <v/>
      </c>
      <c r="R204" s="4" t="str">
        <f t="shared" ca="1" si="35"/>
        <v/>
      </c>
      <c r="Z204" s="4" t="e">
        <f t="shared" ca="1" si="39"/>
        <v>#VALUE!</v>
      </c>
      <c r="AA204" s="4" t="e">
        <f t="shared" ca="1" si="40"/>
        <v>#VALUE!</v>
      </c>
      <c r="AB204" s="7" t="e">
        <f t="shared" ca="1" si="41"/>
        <v>#VALUE!</v>
      </c>
      <c r="AC204" s="7" t="e">
        <f t="shared" ca="1" si="42"/>
        <v>#VALUE!</v>
      </c>
      <c r="AD204" s="7" t="e">
        <f t="shared" ca="1" si="43"/>
        <v>#VALUE!</v>
      </c>
      <c r="AE204" s="7" t="e">
        <f t="shared" ca="1" si="44"/>
        <v>#VALUE!</v>
      </c>
    </row>
    <row r="205" spans="5:31" x14ac:dyDescent="0.35">
      <c r="E205" s="23">
        <f t="shared" ca="1" si="45"/>
        <v>44800.458333332856</v>
      </c>
      <c r="F205" s="19">
        <f t="shared" ca="1" si="45"/>
        <v>44800.458333332856</v>
      </c>
      <c r="G205" s="20">
        <f t="shared" si="46"/>
        <v>11</v>
      </c>
      <c r="H205" t="str">
        <f t="shared" ca="1" si="38"/>
        <v>KIAH FDH22082711_00Z-GEFS</v>
      </c>
      <c r="I205">
        <v>196</v>
      </c>
      <c r="J205" s="4" t="e">
        <f ca="1">32+ 1.8*RTD("ice.xl",,$H205,_xll.ICEFldID(J$8))</f>
        <v>#VALUE!</v>
      </c>
      <c r="K205" s="5" t="e">
        <f ca="1">32+ 1.8*RTD("ice.xl",,$H205,_xll.ICEFldID(K$8))</f>
        <v>#VALUE!</v>
      </c>
      <c r="L205" s="4" t="str">
        <f ca="1">RTD("ice.xl",,$H205,_xll.ICEFldID(L$8))</f>
        <v/>
      </c>
      <c r="M205" s="6" t="e">
        <f ca="1">RTD("ice.xl",,$H205,_xll.ICEFldID(M$8))/25.4</f>
        <v>#VALUE!</v>
      </c>
      <c r="N205" s="4" t="e">
        <f ca="1">RTD("ice.xl",,$H205,_xll.ICEFldID(N$8))/25.4</f>
        <v>#VALUE!</v>
      </c>
      <c r="O205" s="5" t="str">
        <f ca="1">RTD("ice.xl",,$H205,_xll.ICEFldID(O$8))</f>
        <v/>
      </c>
      <c r="P205" s="5" t="str">
        <f ca="1">RTD("ice.xl",,$H205,_xll.ICEFldID(P$8))</f>
        <v/>
      </c>
      <c r="Q205" s="5" t="str">
        <f ca="1">RTD("ice.xl",,$H205,_xll.ICEFldID(Q$8))</f>
        <v/>
      </c>
      <c r="R205" s="4" t="str">
        <f t="shared" ca="1" si="35"/>
        <v/>
      </c>
      <c r="Z205" s="4" t="e">
        <f t="shared" ca="1" si="39"/>
        <v>#VALUE!</v>
      </c>
      <c r="AA205" s="4" t="e">
        <f t="shared" ca="1" si="40"/>
        <v>#VALUE!</v>
      </c>
      <c r="AB205" s="7" t="e">
        <f t="shared" ca="1" si="41"/>
        <v>#VALUE!</v>
      </c>
      <c r="AC205" s="7" t="e">
        <f t="shared" ca="1" si="42"/>
        <v>#VALUE!</v>
      </c>
      <c r="AD205" s="7" t="e">
        <f t="shared" ca="1" si="43"/>
        <v>#VALUE!</v>
      </c>
      <c r="AE205" s="7" t="e">
        <f t="shared" ca="1" si="44"/>
        <v>#VALUE!</v>
      </c>
    </row>
    <row r="206" spans="5:31" x14ac:dyDescent="0.35">
      <c r="E206" s="23">
        <f t="shared" ca="1" si="45"/>
        <v>44800.49999999952</v>
      </c>
      <c r="F206" s="19">
        <f t="shared" ca="1" si="45"/>
        <v>44800.49999999952</v>
      </c>
      <c r="G206" s="20">
        <f t="shared" si="46"/>
        <v>12</v>
      </c>
      <c r="H206" t="str">
        <f t="shared" ca="1" si="38"/>
        <v>KIAH FDH22082712_00Z-GEFS</v>
      </c>
      <c r="I206">
        <v>197</v>
      </c>
      <c r="J206" s="4" t="e">
        <f ca="1">32+ 1.8*RTD("ice.xl",,$H206,_xll.ICEFldID(J$8))</f>
        <v>#VALUE!</v>
      </c>
      <c r="K206" s="5" t="e">
        <f ca="1">32+ 1.8*RTD("ice.xl",,$H206,_xll.ICEFldID(K$8))</f>
        <v>#VALUE!</v>
      </c>
      <c r="L206" s="4" t="str">
        <f ca="1">RTD("ice.xl",,$H206,_xll.ICEFldID(L$8))</f>
        <v/>
      </c>
      <c r="M206" s="6" t="e">
        <f ca="1">RTD("ice.xl",,$H206,_xll.ICEFldID(M$8))/25.4</f>
        <v>#VALUE!</v>
      </c>
      <c r="N206" s="4" t="e">
        <f ca="1">RTD("ice.xl",,$H206,_xll.ICEFldID(N$8))/25.4</f>
        <v>#VALUE!</v>
      </c>
      <c r="O206" s="5" t="str">
        <f ca="1">RTD("ice.xl",,$H206,_xll.ICEFldID(O$8))</f>
        <v/>
      </c>
      <c r="P206" s="5" t="str">
        <f ca="1">RTD("ice.xl",,$H206,_xll.ICEFldID(P$8))</f>
        <v/>
      </c>
      <c r="Q206" s="5" t="str">
        <f ca="1">RTD("ice.xl",,$H206,_xll.ICEFldID(Q$8))</f>
        <v/>
      </c>
      <c r="R206" s="4" t="str">
        <f t="shared" ca="1" si="35"/>
        <v/>
      </c>
      <c r="Z206" s="4" t="e">
        <f t="shared" ca="1" si="39"/>
        <v>#VALUE!</v>
      </c>
      <c r="AA206" s="4" t="e">
        <f t="shared" ca="1" si="40"/>
        <v>#VALUE!</v>
      </c>
      <c r="AB206" s="7" t="e">
        <f t="shared" ca="1" si="41"/>
        <v>#VALUE!</v>
      </c>
      <c r="AC206" s="7" t="e">
        <f t="shared" ca="1" si="42"/>
        <v>#VALUE!</v>
      </c>
      <c r="AD206" s="7" t="e">
        <f t="shared" ca="1" si="43"/>
        <v>#VALUE!</v>
      </c>
      <c r="AE206" s="7" t="e">
        <f t="shared" ca="1" si="44"/>
        <v>#VALUE!</v>
      </c>
    </row>
    <row r="207" spans="5:31" x14ac:dyDescent="0.35">
      <c r="E207" s="23">
        <f t="shared" ca="1" si="45"/>
        <v>44800.541666666184</v>
      </c>
      <c r="F207" s="19">
        <f t="shared" ca="1" si="45"/>
        <v>44800.541666666184</v>
      </c>
      <c r="G207" s="20">
        <f t="shared" si="46"/>
        <v>13</v>
      </c>
      <c r="H207" t="str">
        <f t="shared" ca="1" si="38"/>
        <v>KIAH FDH22082713_00Z-GEFS</v>
      </c>
      <c r="I207">
        <v>198</v>
      </c>
      <c r="J207" s="4" t="e">
        <f ca="1">32+ 1.8*RTD("ice.xl",,$H207,_xll.ICEFldID(J$8))</f>
        <v>#VALUE!</v>
      </c>
      <c r="K207" s="5" t="e">
        <f ca="1">32+ 1.8*RTD("ice.xl",,$H207,_xll.ICEFldID(K$8))</f>
        <v>#VALUE!</v>
      </c>
      <c r="L207" s="4" t="str">
        <f ca="1">RTD("ice.xl",,$H207,_xll.ICEFldID(L$8))</f>
        <v/>
      </c>
      <c r="M207" s="6" t="e">
        <f ca="1">RTD("ice.xl",,$H207,_xll.ICEFldID(M$8))/25.4</f>
        <v>#VALUE!</v>
      </c>
      <c r="N207" s="4" t="e">
        <f ca="1">RTD("ice.xl",,$H207,_xll.ICEFldID(N$8))/25.4</f>
        <v>#VALUE!</v>
      </c>
      <c r="O207" s="5" t="str">
        <f ca="1">RTD("ice.xl",,$H207,_xll.ICEFldID(O$8))</f>
        <v/>
      </c>
      <c r="P207" s="5" t="str">
        <f ca="1">RTD("ice.xl",,$H207,_xll.ICEFldID(P$8))</f>
        <v/>
      </c>
      <c r="Q207" s="5" t="str">
        <f ca="1">RTD("ice.xl",,$H207,_xll.ICEFldID(Q$8))</f>
        <v/>
      </c>
      <c r="R207" s="4" t="str">
        <f t="shared" ca="1" si="35"/>
        <v/>
      </c>
      <c r="Z207" s="4" t="e">
        <f t="shared" ca="1" si="39"/>
        <v>#VALUE!</v>
      </c>
      <c r="AA207" s="4" t="e">
        <f t="shared" ca="1" si="40"/>
        <v>#VALUE!</v>
      </c>
      <c r="AB207" s="7" t="e">
        <f t="shared" ca="1" si="41"/>
        <v>#VALUE!</v>
      </c>
      <c r="AC207" s="7" t="e">
        <f t="shared" ca="1" si="42"/>
        <v>#VALUE!</v>
      </c>
      <c r="AD207" s="7" t="e">
        <f t="shared" ca="1" si="43"/>
        <v>#VALUE!</v>
      </c>
      <c r="AE207" s="7" t="e">
        <f t="shared" ca="1" si="44"/>
        <v>#VALUE!</v>
      </c>
    </row>
    <row r="208" spans="5:31" x14ac:dyDescent="0.35">
      <c r="E208" s="23">
        <f t="shared" ca="1" si="45"/>
        <v>44800.583333332848</v>
      </c>
      <c r="F208" s="19">
        <f t="shared" ca="1" si="45"/>
        <v>44800.583333332848</v>
      </c>
      <c r="G208" s="20">
        <f t="shared" si="46"/>
        <v>14</v>
      </c>
      <c r="H208" t="str">
        <f t="shared" ca="1" si="38"/>
        <v>KIAH FDH22082714_00Z-GEFS</v>
      </c>
      <c r="I208">
        <v>199</v>
      </c>
      <c r="J208" s="4" t="e">
        <f ca="1">32+ 1.8*RTD("ice.xl",,$H208,_xll.ICEFldID(J$8))</f>
        <v>#VALUE!</v>
      </c>
      <c r="K208" s="5" t="e">
        <f ca="1">32+ 1.8*RTD("ice.xl",,$H208,_xll.ICEFldID(K$8))</f>
        <v>#VALUE!</v>
      </c>
      <c r="L208" s="4" t="str">
        <f ca="1">RTD("ice.xl",,$H208,_xll.ICEFldID(L$8))</f>
        <v/>
      </c>
      <c r="M208" s="6" t="e">
        <f ca="1">RTD("ice.xl",,$H208,_xll.ICEFldID(M$8))/25.4</f>
        <v>#VALUE!</v>
      </c>
      <c r="N208" s="4" t="e">
        <f ca="1">RTD("ice.xl",,$H208,_xll.ICEFldID(N$8))/25.4</f>
        <v>#VALUE!</v>
      </c>
      <c r="O208" s="5" t="str">
        <f ca="1">RTD("ice.xl",,$H208,_xll.ICEFldID(O$8))</f>
        <v/>
      </c>
      <c r="P208" s="5" t="str">
        <f ca="1">RTD("ice.xl",,$H208,_xll.ICEFldID(P$8))</f>
        <v/>
      </c>
      <c r="Q208" s="5" t="str">
        <f ca="1">RTD("ice.xl",,$H208,_xll.ICEFldID(Q$8))</f>
        <v/>
      </c>
      <c r="R208" s="4" t="str">
        <f t="shared" ca="1" si="35"/>
        <v/>
      </c>
      <c r="Z208" s="4" t="e">
        <f t="shared" ca="1" si="39"/>
        <v>#VALUE!</v>
      </c>
      <c r="AA208" s="4" t="e">
        <f t="shared" ca="1" si="40"/>
        <v>#VALUE!</v>
      </c>
      <c r="AB208" s="7" t="e">
        <f t="shared" ca="1" si="41"/>
        <v>#VALUE!</v>
      </c>
      <c r="AC208" s="7" t="e">
        <f t="shared" ca="1" si="42"/>
        <v>#VALUE!</v>
      </c>
      <c r="AD208" s="7" t="e">
        <f t="shared" ca="1" si="43"/>
        <v>#VALUE!</v>
      </c>
      <c r="AE208" s="7" t="e">
        <f t="shared" ca="1" si="44"/>
        <v>#VALUE!</v>
      </c>
    </row>
    <row r="209" spans="5:31" x14ac:dyDescent="0.35">
      <c r="E209" s="23">
        <f t="shared" ca="1" si="45"/>
        <v>44800.624999999513</v>
      </c>
      <c r="F209" s="19">
        <f t="shared" ca="1" si="45"/>
        <v>44800.624999999513</v>
      </c>
      <c r="G209" s="20">
        <f t="shared" si="46"/>
        <v>15</v>
      </c>
      <c r="H209" t="str">
        <f t="shared" ca="1" si="38"/>
        <v>KIAH FDH22082715_00Z-GEFS</v>
      </c>
      <c r="I209">
        <v>200</v>
      </c>
      <c r="J209" s="4" t="e">
        <f ca="1">32+ 1.8*RTD("ice.xl",,$H209,_xll.ICEFldID(J$8))</f>
        <v>#VALUE!</v>
      </c>
      <c r="K209" s="5" t="e">
        <f ca="1">32+ 1.8*RTD("ice.xl",,$H209,_xll.ICEFldID(K$8))</f>
        <v>#VALUE!</v>
      </c>
      <c r="L209" s="4" t="str">
        <f ca="1">RTD("ice.xl",,$H209,_xll.ICEFldID(L$8))</f>
        <v/>
      </c>
      <c r="M209" s="6" t="e">
        <f ca="1">RTD("ice.xl",,$H209,_xll.ICEFldID(M$8))/25.4</f>
        <v>#VALUE!</v>
      </c>
      <c r="N209" s="4" t="e">
        <f ca="1">RTD("ice.xl",,$H209,_xll.ICEFldID(N$8))/25.4</f>
        <v>#VALUE!</v>
      </c>
      <c r="O209" s="5" t="str">
        <f ca="1">RTD("ice.xl",,$H209,_xll.ICEFldID(O$8))</f>
        <v/>
      </c>
      <c r="P209" s="5" t="str">
        <f ca="1">RTD("ice.xl",,$H209,_xll.ICEFldID(P$8))</f>
        <v/>
      </c>
      <c r="Q209" s="5" t="str">
        <f ca="1">RTD("ice.xl",,$H209,_xll.ICEFldID(Q$8))</f>
        <v/>
      </c>
      <c r="R209" s="4" t="str">
        <f t="shared" ca="1" si="35"/>
        <v/>
      </c>
      <c r="Z209" s="4" t="e">
        <f t="shared" ca="1" si="39"/>
        <v>#VALUE!</v>
      </c>
      <c r="AA209" s="4" t="e">
        <f t="shared" ca="1" si="40"/>
        <v>#VALUE!</v>
      </c>
      <c r="AB209" s="7" t="e">
        <f t="shared" ca="1" si="41"/>
        <v>#VALUE!</v>
      </c>
      <c r="AC209" s="7" t="e">
        <f t="shared" ca="1" si="42"/>
        <v>#VALUE!</v>
      </c>
      <c r="AD209" s="7" t="e">
        <f t="shared" ca="1" si="43"/>
        <v>#VALUE!</v>
      </c>
      <c r="AE209" s="7" t="e">
        <f t="shared" ca="1" si="44"/>
        <v>#VALUE!</v>
      </c>
    </row>
    <row r="210" spans="5:31" x14ac:dyDescent="0.35">
      <c r="E210" s="23">
        <f t="shared" ca="1" si="45"/>
        <v>44800.666666666177</v>
      </c>
      <c r="F210" s="19">
        <f t="shared" ca="1" si="45"/>
        <v>44800.666666666177</v>
      </c>
      <c r="G210" s="20">
        <f t="shared" si="46"/>
        <v>16</v>
      </c>
      <c r="H210" t="str">
        <f t="shared" ca="1" si="38"/>
        <v>KIAH FDH22082716_00Z-GEFS</v>
      </c>
      <c r="I210">
        <v>201</v>
      </c>
      <c r="J210" s="4" t="e">
        <f ca="1">32+ 1.8*RTD("ice.xl",,$H210,_xll.ICEFldID(J$8))</f>
        <v>#VALUE!</v>
      </c>
      <c r="K210" s="5" t="e">
        <f ca="1">32+ 1.8*RTD("ice.xl",,$H210,_xll.ICEFldID(K$8))</f>
        <v>#VALUE!</v>
      </c>
      <c r="L210" s="4" t="str">
        <f ca="1">RTD("ice.xl",,$H210,_xll.ICEFldID(L$8))</f>
        <v/>
      </c>
      <c r="M210" s="6" t="e">
        <f ca="1">RTD("ice.xl",,$H210,_xll.ICEFldID(M$8))/25.4</f>
        <v>#VALUE!</v>
      </c>
      <c r="N210" s="4" t="e">
        <f ca="1">RTD("ice.xl",,$H210,_xll.ICEFldID(N$8))/25.4</f>
        <v>#VALUE!</v>
      </c>
      <c r="O210" s="5" t="str">
        <f ca="1">RTD("ice.xl",,$H210,_xll.ICEFldID(O$8))</f>
        <v/>
      </c>
      <c r="P210" s="5" t="str">
        <f ca="1">RTD("ice.xl",,$H210,_xll.ICEFldID(P$8))</f>
        <v/>
      </c>
      <c r="Q210" s="5" t="str">
        <f ca="1">RTD("ice.xl",,$H210,_xll.ICEFldID(Q$8))</f>
        <v/>
      </c>
      <c r="R210" s="4" t="str">
        <f t="shared" ca="1" si="35"/>
        <v/>
      </c>
      <c r="Z210" s="4" t="e">
        <f t="shared" ca="1" si="39"/>
        <v>#VALUE!</v>
      </c>
      <c r="AA210" s="4" t="e">
        <f t="shared" ca="1" si="40"/>
        <v>#VALUE!</v>
      </c>
      <c r="AB210" s="7" t="e">
        <f t="shared" ca="1" si="41"/>
        <v>#VALUE!</v>
      </c>
      <c r="AC210" s="7" t="e">
        <f t="shared" ca="1" si="42"/>
        <v>#VALUE!</v>
      </c>
      <c r="AD210" s="7" t="e">
        <f t="shared" ca="1" si="43"/>
        <v>#VALUE!</v>
      </c>
      <c r="AE210" s="7" t="e">
        <f t="shared" ca="1" si="44"/>
        <v>#VALUE!</v>
      </c>
    </row>
    <row r="211" spans="5:31" x14ac:dyDescent="0.35">
      <c r="E211" s="23">
        <f t="shared" ca="1" si="45"/>
        <v>44800.708333332841</v>
      </c>
      <c r="F211" s="19">
        <f t="shared" ca="1" si="45"/>
        <v>44800.708333332841</v>
      </c>
      <c r="G211" s="20">
        <f t="shared" si="46"/>
        <v>17</v>
      </c>
      <c r="H211" t="str">
        <f t="shared" ca="1" si="38"/>
        <v>KIAH FDH22082717_00Z-GEFS</v>
      </c>
      <c r="I211">
        <v>202</v>
      </c>
      <c r="J211" s="4" t="e">
        <f ca="1">32+ 1.8*RTD("ice.xl",,$H211,_xll.ICEFldID(J$8))</f>
        <v>#VALUE!</v>
      </c>
      <c r="K211" s="5" t="e">
        <f ca="1">32+ 1.8*RTD("ice.xl",,$H211,_xll.ICEFldID(K$8))</f>
        <v>#VALUE!</v>
      </c>
      <c r="L211" s="4" t="str">
        <f ca="1">RTD("ice.xl",,$H211,_xll.ICEFldID(L$8))</f>
        <v/>
      </c>
      <c r="M211" s="6" t="e">
        <f ca="1">RTD("ice.xl",,$H211,_xll.ICEFldID(M$8))/25.4</f>
        <v>#VALUE!</v>
      </c>
      <c r="N211" s="4" t="e">
        <f ca="1">RTD("ice.xl",,$H211,_xll.ICEFldID(N$8))/25.4</f>
        <v>#VALUE!</v>
      </c>
      <c r="O211" s="5" t="str">
        <f ca="1">RTD("ice.xl",,$H211,_xll.ICEFldID(O$8))</f>
        <v/>
      </c>
      <c r="P211" s="5" t="str">
        <f ca="1">RTD("ice.xl",,$H211,_xll.ICEFldID(P$8))</f>
        <v/>
      </c>
      <c r="Q211" s="5" t="str">
        <f ca="1">RTD("ice.xl",,$H211,_xll.ICEFldID(Q$8))</f>
        <v/>
      </c>
      <c r="R211" s="4" t="str">
        <f t="shared" ca="1" si="35"/>
        <v/>
      </c>
      <c r="Z211" s="4" t="e">
        <f t="shared" ca="1" si="39"/>
        <v>#VALUE!</v>
      </c>
      <c r="AA211" s="4" t="e">
        <f t="shared" ca="1" si="40"/>
        <v>#VALUE!</v>
      </c>
      <c r="AB211" s="7" t="e">
        <f t="shared" ca="1" si="41"/>
        <v>#VALUE!</v>
      </c>
      <c r="AC211" s="7" t="e">
        <f t="shared" ca="1" si="42"/>
        <v>#VALUE!</v>
      </c>
      <c r="AD211" s="7" t="e">
        <f t="shared" ca="1" si="43"/>
        <v>#VALUE!</v>
      </c>
      <c r="AE211" s="7" t="e">
        <f t="shared" ca="1" si="44"/>
        <v>#VALUE!</v>
      </c>
    </row>
    <row r="212" spans="5:31" x14ac:dyDescent="0.35">
      <c r="E212" s="23">
        <f t="shared" ca="1" si="45"/>
        <v>44800.749999999505</v>
      </c>
      <c r="F212" s="19">
        <f t="shared" ca="1" si="45"/>
        <v>44800.749999999505</v>
      </c>
      <c r="G212" s="20">
        <f t="shared" si="46"/>
        <v>18</v>
      </c>
      <c r="H212" t="str">
        <f t="shared" ca="1" si="38"/>
        <v>KIAH FDH22082718_00Z-GEFS</v>
      </c>
      <c r="I212">
        <v>203</v>
      </c>
      <c r="J212" s="4" t="e">
        <f ca="1">32+ 1.8*RTD("ice.xl",,$H212,_xll.ICEFldID(J$8))</f>
        <v>#VALUE!</v>
      </c>
      <c r="K212" s="5" t="e">
        <f ca="1">32+ 1.8*RTD("ice.xl",,$H212,_xll.ICEFldID(K$8))</f>
        <v>#VALUE!</v>
      </c>
      <c r="L212" s="4" t="str">
        <f ca="1">RTD("ice.xl",,$H212,_xll.ICEFldID(L$8))</f>
        <v/>
      </c>
      <c r="M212" s="6" t="e">
        <f ca="1">RTD("ice.xl",,$H212,_xll.ICEFldID(M$8))/25.4</f>
        <v>#VALUE!</v>
      </c>
      <c r="N212" s="4" t="e">
        <f ca="1">RTD("ice.xl",,$H212,_xll.ICEFldID(N$8))/25.4</f>
        <v>#VALUE!</v>
      </c>
      <c r="O212" s="5" t="str">
        <f ca="1">RTD("ice.xl",,$H212,_xll.ICEFldID(O$8))</f>
        <v/>
      </c>
      <c r="P212" s="5" t="str">
        <f ca="1">RTD("ice.xl",,$H212,_xll.ICEFldID(P$8))</f>
        <v/>
      </c>
      <c r="Q212" s="5" t="str">
        <f ca="1">RTD("ice.xl",,$H212,_xll.ICEFldID(Q$8))</f>
        <v/>
      </c>
      <c r="R212" s="4" t="str">
        <f t="shared" ca="1" si="35"/>
        <v/>
      </c>
      <c r="Z212" s="4" t="e">
        <f t="shared" ca="1" si="39"/>
        <v>#VALUE!</v>
      </c>
      <c r="AA212" s="4" t="e">
        <f t="shared" ca="1" si="40"/>
        <v>#VALUE!</v>
      </c>
      <c r="AB212" s="7" t="e">
        <f t="shared" ca="1" si="41"/>
        <v>#VALUE!</v>
      </c>
      <c r="AC212" s="7" t="e">
        <f t="shared" ca="1" si="42"/>
        <v>#VALUE!</v>
      </c>
      <c r="AD212" s="7" t="e">
        <f t="shared" ca="1" si="43"/>
        <v>#VALUE!</v>
      </c>
      <c r="AE212" s="7" t="e">
        <f t="shared" ca="1" si="44"/>
        <v>#VALUE!</v>
      </c>
    </row>
    <row r="213" spans="5:31" x14ac:dyDescent="0.35">
      <c r="E213" s="23">
        <f t="shared" ca="1" si="45"/>
        <v>44800.791666666169</v>
      </c>
      <c r="F213" s="19">
        <f t="shared" ca="1" si="45"/>
        <v>44800.791666666169</v>
      </c>
      <c r="G213" s="20">
        <f t="shared" si="46"/>
        <v>19</v>
      </c>
      <c r="H213" t="str">
        <f t="shared" ca="1" si="38"/>
        <v>KIAH FDH22082719_00Z-GEFS</v>
      </c>
      <c r="I213">
        <v>204</v>
      </c>
      <c r="J213" s="4" t="e">
        <f ca="1">32+ 1.8*RTD("ice.xl",,$H213,_xll.ICEFldID(J$8))</f>
        <v>#VALUE!</v>
      </c>
      <c r="K213" s="5" t="e">
        <f ca="1">32+ 1.8*RTD("ice.xl",,$H213,_xll.ICEFldID(K$8))</f>
        <v>#VALUE!</v>
      </c>
      <c r="L213" s="4" t="str">
        <f ca="1">RTD("ice.xl",,$H213,_xll.ICEFldID(L$8))</f>
        <v/>
      </c>
      <c r="M213" s="6" t="e">
        <f ca="1">RTD("ice.xl",,$H213,_xll.ICEFldID(M$8))/25.4</f>
        <v>#VALUE!</v>
      </c>
      <c r="N213" s="4" t="e">
        <f ca="1">RTD("ice.xl",,$H213,_xll.ICEFldID(N$8))/25.4</f>
        <v>#VALUE!</v>
      </c>
      <c r="O213" s="5" t="str">
        <f ca="1">RTD("ice.xl",,$H213,_xll.ICEFldID(O$8))</f>
        <v/>
      </c>
      <c r="P213" s="5" t="str">
        <f ca="1">RTD("ice.xl",,$H213,_xll.ICEFldID(P$8))</f>
        <v/>
      </c>
      <c r="Q213" s="5" t="str">
        <f ca="1">RTD("ice.xl",,$H213,_xll.ICEFldID(Q$8))</f>
        <v/>
      </c>
      <c r="R213" s="4" t="str">
        <f t="shared" ca="1" si="35"/>
        <v/>
      </c>
      <c r="Z213" s="4" t="e">
        <f t="shared" ca="1" si="39"/>
        <v>#VALUE!</v>
      </c>
      <c r="AA213" s="4" t="e">
        <f t="shared" ca="1" si="40"/>
        <v>#VALUE!</v>
      </c>
      <c r="AB213" s="7" t="e">
        <f t="shared" ca="1" si="41"/>
        <v>#VALUE!</v>
      </c>
      <c r="AC213" s="7" t="e">
        <f t="shared" ca="1" si="42"/>
        <v>#VALUE!</v>
      </c>
      <c r="AD213" s="7" t="e">
        <f t="shared" ca="1" si="43"/>
        <v>#VALUE!</v>
      </c>
      <c r="AE213" s="7" t="e">
        <f t="shared" ca="1" si="44"/>
        <v>#VALUE!</v>
      </c>
    </row>
    <row r="214" spans="5:31" x14ac:dyDescent="0.35">
      <c r="E214" s="23">
        <f t="shared" ca="1" si="45"/>
        <v>44800.833333332834</v>
      </c>
      <c r="F214" s="19">
        <f t="shared" ca="1" si="45"/>
        <v>44800.833333332834</v>
      </c>
      <c r="G214" s="20">
        <f t="shared" si="46"/>
        <v>20</v>
      </c>
      <c r="H214" t="str">
        <f t="shared" ca="1" si="38"/>
        <v>KIAH FDH22082720_00Z-GEFS</v>
      </c>
      <c r="I214">
        <v>205</v>
      </c>
      <c r="J214" s="4">
        <f ca="1">32+ 1.8*RTD("ice.xl",,$H214,_xll.ICEFldID(J$8))</f>
        <v>86.09</v>
      </c>
      <c r="K214" s="5">
        <f ca="1">32+ 1.8*RTD("ice.xl",,$H214,_xll.ICEFldID(K$8))</f>
        <v>86.09</v>
      </c>
      <c r="L214" s="4">
        <f ca="1">RTD("ice.xl",,$H214,_xll.ICEFldID(L$8))</f>
        <v>61.9</v>
      </c>
      <c r="M214" s="6" t="e">
        <f ca="1">RTD("ice.xl",,$H214,_xll.ICEFldID(M$8))/25.4</f>
        <v>#VALUE!</v>
      </c>
      <c r="N214" s="4">
        <f ca="1">RTD("ice.xl",,$H214,_xll.ICEFldID(N$8))/25.4</f>
        <v>0</v>
      </c>
      <c r="O214" s="5">
        <f ca="1">RTD("ice.xl",,$H214,_xll.ICEFldID(O$8))</f>
        <v>67</v>
      </c>
      <c r="P214" s="5">
        <f ca="1">RTD("ice.xl",,$H214,_xll.ICEFldID(P$8))</f>
        <v>139.1</v>
      </c>
      <c r="Q214" s="5">
        <f ca="1">RTD("ice.xl",,$H214,_xll.ICEFldID(Q$8))</f>
        <v>2.63</v>
      </c>
      <c r="R214" s="4">
        <f t="shared" ca="1" si="35"/>
        <v>2.63</v>
      </c>
      <c r="Z214" s="4">
        <f t="shared" ca="1" si="39"/>
        <v>90.47468591278863</v>
      </c>
      <c r="AA214" s="4">
        <f t="shared" ca="1" si="40"/>
        <v>91.976094273329835</v>
      </c>
      <c r="AB214" s="7">
        <f t="shared" ca="1" si="41"/>
        <v>91.976094273329835</v>
      </c>
      <c r="AC214" s="7" t="e">
        <f t="shared" ca="1" si="42"/>
        <v>#NUM!</v>
      </c>
      <c r="AD214" s="7">
        <f t="shared" ca="1" si="43"/>
        <v>91.555674273329842</v>
      </c>
      <c r="AE214" s="7">
        <f t="shared" ca="1" si="44"/>
        <v>87.308300000000003</v>
      </c>
    </row>
    <row r="215" spans="5:31" x14ac:dyDescent="0.35">
      <c r="E215" s="23">
        <f t="shared" ca="1" si="45"/>
        <v>44800.874999999498</v>
      </c>
      <c r="F215" s="19">
        <f t="shared" ca="1" si="45"/>
        <v>44800.874999999498</v>
      </c>
      <c r="G215" s="20">
        <f t="shared" si="46"/>
        <v>21</v>
      </c>
      <c r="H215" t="str">
        <f t="shared" ca="1" si="38"/>
        <v>KIAH FDH22082721_00Z-GEFS</v>
      </c>
      <c r="I215">
        <v>206</v>
      </c>
      <c r="J215" s="4">
        <f ca="1">32+ 1.8*RTD("ice.xl",,$H215,_xll.ICEFldID(J$8))</f>
        <v>84.938000000000002</v>
      </c>
      <c r="K215" s="5">
        <f ca="1">32+ 1.8*RTD("ice.xl",,$H215,_xll.ICEFldID(K$8))</f>
        <v>84.938000000000002</v>
      </c>
      <c r="L215" s="4">
        <f ca="1">RTD("ice.xl",,$H215,_xll.ICEFldID(L$8))</f>
        <v>64.400000000000006</v>
      </c>
      <c r="M215" s="6" t="e">
        <f ca="1">RTD("ice.xl",,$H215,_xll.ICEFldID(M$8))/25.4</f>
        <v>#VALUE!</v>
      </c>
      <c r="N215" s="4">
        <f ca="1">RTD("ice.xl",,$H215,_xll.ICEFldID(N$8))/25.4</f>
        <v>0</v>
      </c>
      <c r="O215" s="5">
        <f ca="1">RTD("ice.xl",,$H215,_xll.ICEFldID(O$8))</f>
        <v>63</v>
      </c>
      <c r="P215" s="5">
        <f ca="1">RTD("ice.xl",,$H215,_xll.ICEFldID(P$8))</f>
        <v>144.80000000000001</v>
      </c>
      <c r="Q215" s="5">
        <f ca="1">RTD("ice.xl",,$H215,_xll.ICEFldID(Q$8))</f>
        <v>2.5499999999999998</v>
      </c>
      <c r="R215" s="4">
        <f t="shared" ca="1" si="35"/>
        <v>2.5499999999999998</v>
      </c>
      <c r="Z215" s="4">
        <f t="shared" ca="1" si="39"/>
        <v>89.180603525527545</v>
      </c>
      <c r="AA215" s="4">
        <f t="shared" ca="1" si="40"/>
        <v>90.567048684046171</v>
      </c>
      <c r="AB215" s="7">
        <f t="shared" ca="1" si="41"/>
        <v>90.567048684046171</v>
      </c>
      <c r="AC215" s="7" t="e">
        <f t="shared" ca="1" si="42"/>
        <v>#NUM!</v>
      </c>
      <c r="AD215" s="7">
        <f t="shared" ca="1" si="43"/>
        <v>89.717504684046176</v>
      </c>
      <c r="AE215" s="7">
        <f t="shared" ca="1" si="44"/>
        <v>86.158599999999993</v>
      </c>
    </row>
    <row r="216" spans="5:31" x14ac:dyDescent="0.35">
      <c r="E216" s="23">
        <f t="shared" ca="1" si="45"/>
        <v>44800.916666666162</v>
      </c>
      <c r="F216" s="19">
        <f t="shared" ca="1" si="45"/>
        <v>44800.916666666162</v>
      </c>
      <c r="G216" s="20">
        <f t="shared" si="46"/>
        <v>22</v>
      </c>
      <c r="H216" t="str">
        <f t="shared" ca="1" si="38"/>
        <v>KIAH FDH22082722_00Z-GEFS</v>
      </c>
      <c r="I216">
        <v>207</v>
      </c>
      <c r="J216" s="4" t="e">
        <f ca="1">32+ 1.8*RTD("ice.xl",,$H216,_xll.ICEFldID(J$8))</f>
        <v>#VALUE!</v>
      </c>
      <c r="K216" s="5" t="e">
        <f ca="1">32+ 1.8*RTD("ice.xl",,$H216,_xll.ICEFldID(K$8))</f>
        <v>#VALUE!</v>
      </c>
      <c r="L216" s="4" t="str">
        <f ca="1">RTD("ice.xl",,$H216,_xll.ICEFldID(L$8))</f>
        <v/>
      </c>
      <c r="M216" s="6" t="e">
        <f ca="1">RTD("ice.xl",,$H216,_xll.ICEFldID(M$8))/25.4</f>
        <v>#VALUE!</v>
      </c>
      <c r="N216" s="4" t="e">
        <f ca="1">RTD("ice.xl",,$H216,_xll.ICEFldID(N$8))/25.4</f>
        <v>#VALUE!</v>
      </c>
      <c r="O216" s="5" t="str">
        <f ca="1">RTD("ice.xl",,$H216,_xll.ICEFldID(O$8))</f>
        <v/>
      </c>
      <c r="P216" s="5" t="str">
        <f ca="1">RTD("ice.xl",,$H216,_xll.ICEFldID(P$8))</f>
        <v/>
      </c>
      <c r="Q216" s="5" t="str">
        <f ca="1">RTD("ice.xl",,$H216,_xll.ICEFldID(Q$8))</f>
        <v/>
      </c>
      <c r="R216" s="4" t="str">
        <f t="shared" ca="1" si="35"/>
        <v/>
      </c>
      <c r="Z216" s="4" t="e">
        <f t="shared" ca="1" si="39"/>
        <v>#VALUE!</v>
      </c>
      <c r="AA216" s="4" t="e">
        <f t="shared" ca="1" si="40"/>
        <v>#VALUE!</v>
      </c>
      <c r="AB216" s="7" t="e">
        <f t="shared" ca="1" si="41"/>
        <v>#VALUE!</v>
      </c>
      <c r="AC216" s="7" t="e">
        <f t="shared" ca="1" si="42"/>
        <v>#VALUE!</v>
      </c>
      <c r="AD216" s="7" t="e">
        <f t="shared" ca="1" si="43"/>
        <v>#VALUE!</v>
      </c>
      <c r="AE216" s="7" t="e">
        <f t="shared" ca="1" si="44"/>
        <v>#VALUE!</v>
      </c>
    </row>
    <row r="217" spans="5:31" x14ac:dyDescent="0.35">
      <c r="E217" s="23">
        <f t="shared" ca="1" si="45"/>
        <v>44800.958333332826</v>
      </c>
      <c r="F217" s="19">
        <f t="shared" ca="1" si="45"/>
        <v>44800.958333332826</v>
      </c>
      <c r="G217" s="20">
        <f t="shared" si="46"/>
        <v>23</v>
      </c>
      <c r="H217" t="str">
        <f t="shared" ca="1" si="38"/>
        <v>KIAH FDH22082723_00Z-GEFS</v>
      </c>
      <c r="I217">
        <v>208</v>
      </c>
      <c r="J217" s="4">
        <f ca="1">32+ 1.8*RTD("ice.xl",,$H217,_xll.ICEFldID(J$8))</f>
        <v>82.616</v>
      </c>
      <c r="K217" s="5">
        <f ca="1">32+ 1.8*RTD("ice.xl",,$H217,_xll.ICEFldID(K$8))</f>
        <v>82.616</v>
      </c>
      <c r="L217" s="4">
        <f ca="1">RTD("ice.xl",,$H217,_xll.ICEFldID(L$8))</f>
        <v>69.5</v>
      </c>
      <c r="M217" s="6" t="e">
        <f ca="1">RTD("ice.xl",,$H217,_xll.ICEFldID(M$8))/25.4</f>
        <v>#VALUE!</v>
      </c>
      <c r="N217" s="4">
        <f ca="1">RTD("ice.xl",,$H217,_xll.ICEFldID(N$8))/25.4</f>
        <v>0</v>
      </c>
      <c r="O217" s="5">
        <f ca="1">RTD("ice.xl",,$H217,_xll.ICEFldID(O$8))</f>
        <v>55</v>
      </c>
      <c r="P217" s="5">
        <f ca="1">RTD("ice.xl",,$H217,_xll.ICEFldID(P$8))</f>
        <v>153.19999999999999</v>
      </c>
      <c r="Q217" s="5">
        <f ca="1">RTD("ice.xl",,$H217,_xll.ICEFldID(Q$8))</f>
        <v>2.4700000000000002</v>
      </c>
      <c r="R217" s="4">
        <f t="shared" ca="1" si="35"/>
        <v>2.4700000000000002</v>
      </c>
      <c r="Z217" s="4">
        <f t="shared" ca="1" si="39"/>
        <v>86.586990160798877</v>
      </c>
      <c r="AA217" s="4">
        <f t="shared" ca="1" si="40"/>
        <v>87.499094993782876</v>
      </c>
      <c r="AB217" s="7">
        <f t="shared" ca="1" si="41"/>
        <v>87.499094993782876</v>
      </c>
      <c r="AC217" s="7" t="e">
        <f t="shared" ca="1" si="42"/>
        <v>#NUM!</v>
      </c>
      <c r="AD217" s="7">
        <f t="shared" ca="1" si="43"/>
        <v>86.140054993782883</v>
      </c>
      <c r="AE217" s="7">
        <f t="shared" ca="1" si="44"/>
        <v>83.844099999999983</v>
      </c>
    </row>
    <row r="218" spans="5:31" x14ac:dyDescent="0.35">
      <c r="E218" s="23">
        <f t="shared" ca="1" si="45"/>
        <v>44800.999999999491</v>
      </c>
      <c r="F218" s="19">
        <f t="shared" ca="1" si="45"/>
        <v>44800.999999999491</v>
      </c>
      <c r="G218" s="20">
        <f t="shared" si="46"/>
        <v>24</v>
      </c>
      <c r="H218" t="str">
        <f t="shared" ca="1" si="38"/>
        <v>KIAH FDH22082724_00Z-GEFS</v>
      </c>
      <c r="I218">
        <v>209</v>
      </c>
      <c r="J218" s="4">
        <f ca="1">32+ 1.8*RTD("ice.xl",,$H218,_xll.ICEFldID(J$8))</f>
        <v>81.463999999999999</v>
      </c>
      <c r="K218" s="5">
        <f ca="1">32+ 1.8*RTD("ice.xl",,$H218,_xll.ICEFldID(K$8))</f>
        <v>81.463999999999999</v>
      </c>
      <c r="L218" s="4">
        <f ca="1">RTD("ice.xl",,$H218,_xll.ICEFldID(L$8))</f>
        <v>72.099999999999994</v>
      </c>
      <c r="M218" s="6" t="e">
        <f ca="1">RTD("ice.xl",,$H218,_xll.ICEFldID(M$8))/25.4</f>
        <v>#VALUE!</v>
      </c>
      <c r="N218" s="4">
        <f ca="1">RTD("ice.xl",,$H218,_xll.ICEFldID(N$8))/25.4</f>
        <v>0</v>
      </c>
      <c r="O218" s="5">
        <f ca="1">RTD("ice.xl",,$H218,_xll.ICEFldID(O$8))</f>
        <v>51</v>
      </c>
      <c r="P218" s="5">
        <f ca="1">RTD("ice.xl",,$H218,_xll.ICEFldID(P$8))</f>
        <v>157.1</v>
      </c>
      <c r="Q218" s="5">
        <f ca="1">RTD("ice.xl",,$H218,_xll.ICEFldID(Q$8))</f>
        <v>2.46</v>
      </c>
      <c r="R218" s="4">
        <f t="shared" ca="1" si="35"/>
        <v>2.46</v>
      </c>
      <c r="Z218" s="4">
        <f t="shared" ca="1" si="39"/>
        <v>85.302573846840573</v>
      </c>
      <c r="AA218" s="4">
        <f t="shared" ca="1" si="40"/>
        <v>85.859055626487361</v>
      </c>
      <c r="AB218" s="7">
        <f t="shared" ca="1" si="41"/>
        <v>85.859055626487361</v>
      </c>
      <c r="AC218" s="7" t="e">
        <f t="shared" ca="1" si="42"/>
        <v>#NUM!</v>
      </c>
      <c r="AD218" s="7">
        <f t="shared" ca="1" si="43"/>
        <v>84.430767626487366</v>
      </c>
      <c r="AE218" s="7">
        <f t="shared" ca="1" si="44"/>
        <v>82.699100000000001</v>
      </c>
    </row>
    <row r="219" spans="5:31" x14ac:dyDescent="0.35">
      <c r="E219" s="23">
        <f t="shared" ref="E219:F234" ca="1" si="47">E218 + 1/24</f>
        <v>44801.041666666155</v>
      </c>
      <c r="F219" s="19">
        <f t="shared" ca="1" si="47"/>
        <v>44801.041666666155</v>
      </c>
      <c r="G219" s="20">
        <f t="shared" si="46"/>
        <v>1</v>
      </c>
      <c r="H219" t="str">
        <f t="shared" ca="1" si="38"/>
        <v>KIAH FDH2208281_00Z-GEFS</v>
      </c>
      <c r="I219">
        <v>210</v>
      </c>
      <c r="J219" s="4">
        <f ca="1">32+ 1.8*RTD("ice.xl",,$H219,_xll.ICEFldID(J$8))</f>
        <v>80.293999999999997</v>
      </c>
      <c r="K219" s="5">
        <f ca="1">32+ 1.8*RTD("ice.xl",,$H219,_xll.ICEFldID(K$8))</f>
        <v>80.293999999999997</v>
      </c>
      <c r="L219" s="4">
        <f ca="1">RTD("ice.xl",,$H219,_xll.ICEFldID(L$8))</f>
        <v>74.599999999999994</v>
      </c>
      <c r="M219" s="6" t="e">
        <f ca="1">RTD("ice.xl",,$H219,_xll.ICEFldID(M$8))/25.4</f>
        <v>#VALUE!</v>
      </c>
      <c r="N219" s="4">
        <f ca="1">RTD("ice.xl",,$H219,_xll.ICEFldID(N$8))/25.4</f>
        <v>0</v>
      </c>
      <c r="O219" s="5">
        <f ca="1">RTD("ice.xl",,$H219,_xll.ICEFldID(O$8))</f>
        <v>47</v>
      </c>
      <c r="P219" s="5">
        <f ca="1">RTD("ice.xl",,$H219,_xll.ICEFldID(P$8))</f>
        <v>160.69999999999999</v>
      </c>
      <c r="Q219" s="5">
        <f ca="1">RTD("ice.xl",,$H219,_xll.ICEFldID(Q$8))</f>
        <v>2.48</v>
      </c>
      <c r="R219" s="4">
        <f t="shared" ca="1" si="35"/>
        <v>2.48</v>
      </c>
      <c r="Z219" s="4">
        <f t="shared" ca="1" si="39"/>
        <v>83.99562725861577</v>
      </c>
      <c r="AA219" s="4">
        <f t="shared" ca="1" si="40"/>
        <v>84.070572251834619</v>
      </c>
      <c r="AB219" s="7">
        <f t="shared" ca="1" si="41"/>
        <v>84.070572251834619</v>
      </c>
      <c r="AC219" s="7" t="e">
        <f t="shared" ca="1" si="42"/>
        <v>#NUM!</v>
      </c>
      <c r="AD219" s="7">
        <f t="shared" ca="1" si="43"/>
        <v>82.675724251834623</v>
      </c>
      <c r="AE219" s="7">
        <f t="shared" ca="1" si="44"/>
        <v>81.529599999999988</v>
      </c>
    </row>
    <row r="220" spans="5:31" x14ac:dyDescent="0.35">
      <c r="E220" s="23">
        <f t="shared" ca="1" si="47"/>
        <v>44801.083333332819</v>
      </c>
      <c r="F220" s="19">
        <f t="shared" ca="1" si="47"/>
        <v>44801.083333332819</v>
      </c>
      <c r="G220" s="20">
        <f t="shared" si="46"/>
        <v>2</v>
      </c>
      <c r="H220" t="str">
        <f t="shared" ca="1" si="38"/>
        <v>KIAH FDH2208282_00Z-GEFS</v>
      </c>
      <c r="I220">
        <v>211</v>
      </c>
      <c r="J220" s="4">
        <f ca="1">32+ 1.8*RTD("ice.xl",,$H220,_xll.ICEFldID(J$8))</f>
        <v>79.915999999999997</v>
      </c>
      <c r="K220" s="5">
        <f ca="1">32+ 1.8*RTD("ice.xl",,$H220,_xll.ICEFldID(K$8))</f>
        <v>79.915999999999997</v>
      </c>
      <c r="L220" s="4">
        <f ca="1">RTD("ice.xl",,$H220,_xll.ICEFldID(L$8))</f>
        <v>75.599999999999994</v>
      </c>
      <c r="M220" s="6" t="e">
        <f ca="1">RTD("ice.xl",,$H220,_xll.ICEFldID(M$8))/25.4</f>
        <v>#VALUE!</v>
      </c>
      <c r="N220" s="4">
        <f ca="1">RTD("ice.xl",,$H220,_xll.ICEFldID(N$8))/25.4</f>
        <v>0</v>
      </c>
      <c r="O220" s="5">
        <f ca="1">RTD("ice.xl",,$H220,_xll.ICEFldID(O$8))</f>
        <v>44</v>
      </c>
      <c r="P220" s="5">
        <f ca="1">RTD("ice.xl",,$H220,_xll.ICEFldID(P$8))</f>
        <v>159.1</v>
      </c>
      <c r="Q220" s="5">
        <f ca="1">RTD("ice.xl",,$H220,_xll.ICEFldID(Q$8))</f>
        <v>2.2799999999999998</v>
      </c>
      <c r="R220" s="4">
        <f t="shared" ca="1" si="35"/>
        <v>2.2799999999999998</v>
      </c>
      <c r="Z220" s="4">
        <f t="shared" ca="1" si="39"/>
        <v>83.598337641133483</v>
      </c>
      <c r="AA220" s="4">
        <f t="shared" ca="1" si="40"/>
        <v>83.496997490847818</v>
      </c>
      <c r="AB220" s="7">
        <f t="shared" ca="1" si="41"/>
        <v>83.496997490847818</v>
      </c>
      <c r="AC220" s="7" t="e">
        <f t="shared" ca="1" si="42"/>
        <v>#NUM!</v>
      </c>
      <c r="AD220" s="7">
        <f t="shared" ca="1" si="43"/>
        <v>82.165205490847811</v>
      </c>
      <c r="AE220" s="7">
        <f t="shared" ca="1" si="44"/>
        <v>81.160799999999995</v>
      </c>
    </row>
    <row r="221" spans="5:31" x14ac:dyDescent="0.35">
      <c r="E221" s="23">
        <f t="shared" ca="1" si="47"/>
        <v>44801.124999999483</v>
      </c>
      <c r="F221" s="19">
        <f t="shared" ca="1" si="47"/>
        <v>44801.124999999483</v>
      </c>
      <c r="G221" s="20">
        <f t="shared" si="46"/>
        <v>3</v>
      </c>
      <c r="H221" t="str">
        <f t="shared" ca="1" si="38"/>
        <v>KIAH FDH2208283_00Z-GEFS</v>
      </c>
      <c r="I221">
        <v>212</v>
      </c>
      <c r="J221" s="4">
        <f ca="1">32+ 1.8*RTD("ice.xl",,$H221,_xll.ICEFldID(J$8))</f>
        <v>79.52</v>
      </c>
      <c r="K221" s="5">
        <f ca="1">32+ 1.8*RTD("ice.xl",,$H221,_xll.ICEFldID(K$8))</f>
        <v>79.52</v>
      </c>
      <c r="L221" s="4">
        <f ca="1">RTD("ice.xl",,$H221,_xll.ICEFldID(L$8))</f>
        <v>76.599999999999994</v>
      </c>
      <c r="M221" s="6" t="e">
        <f ca="1">RTD("ice.xl",,$H221,_xll.ICEFldID(M$8))/25.4</f>
        <v>#VALUE!</v>
      </c>
      <c r="N221" s="4">
        <f ca="1">RTD("ice.xl",,$H221,_xll.ICEFldID(N$8))/25.4</f>
        <v>0</v>
      </c>
      <c r="O221" s="5">
        <f ca="1">RTD("ice.xl",,$H221,_xll.ICEFldID(O$8))</f>
        <v>43</v>
      </c>
      <c r="P221" s="5">
        <f ca="1">RTD("ice.xl",,$H221,_xll.ICEFldID(P$8))</f>
        <v>157.30000000000001</v>
      </c>
      <c r="Q221" s="5">
        <f ca="1">RTD("ice.xl",,$H221,_xll.ICEFldID(Q$8))</f>
        <v>2.1</v>
      </c>
      <c r="R221" s="4">
        <f t="shared" ca="1" si="35"/>
        <v>2.1</v>
      </c>
      <c r="Z221" s="4">
        <f t="shared" ca="1" si="39"/>
        <v>83.185248816695719</v>
      </c>
      <c r="AA221" s="4">
        <f t="shared" ca="1" si="40"/>
        <v>82.87280657699587</v>
      </c>
      <c r="AB221" s="7">
        <f t="shared" ca="1" si="41"/>
        <v>82.87280657699587</v>
      </c>
      <c r="AC221" s="7" t="e">
        <f t="shared" ca="1" si="42"/>
        <v>#NUM!</v>
      </c>
      <c r="AD221" s="7">
        <f t="shared" ca="1" si="43"/>
        <v>81.616166576995866</v>
      </c>
      <c r="AE221" s="7">
        <f t="shared" ca="1" si="44"/>
        <v>80.772199999999984</v>
      </c>
    </row>
    <row r="222" spans="5:31" x14ac:dyDescent="0.35">
      <c r="E222" s="23">
        <f t="shared" ca="1" si="47"/>
        <v>44801.166666666148</v>
      </c>
      <c r="F222" s="19">
        <f t="shared" ca="1" si="47"/>
        <v>44801.166666666148</v>
      </c>
      <c r="G222" s="20">
        <f t="shared" si="46"/>
        <v>4</v>
      </c>
      <c r="H222" t="str">
        <f t="shared" ca="1" si="38"/>
        <v>KIAH FDH2208284_00Z-GEFS</v>
      </c>
      <c r="I222">
        <v>213</v>
      </c>
      <c r="J222" s="4">
        <f ca="1">32+ 1.8*RTD("ice.xl",,$H222,_xll.ICEFldID(J$8))</f>
        <v>79.141999999999996</v>
      </c>
      <c r="K222" s="5">
        <f ca="1">32+ 1.8*RTD("ice.xl",,$H222,_xll.ICEFldID(K$8))</f>
        <v>79.141999999999996</v>
      </c>
      <c r="L222" s="4">
        <f ca="1">RTD("ice.xl",,$H222,_xll.ICEFldID(L$8))</f>
        <v>77.599999999999994</v>
      </c>
      <c r="M222" s="6" t="e">
        <f ca="1">RTD("ice.xl",,$H222,_xll.ICEFldID(M$8))/25.4</f>
        <v>#VALUE!</v>
      </c>
      <c r="N222" s="4">
        <f ca="1">RTD("ice.xl",,$H222,_xll.ICEFldID(N$8))/25.4</f>
        <v>0</v>
      </c>
      <c r="O222" s="5">
        <f ca="1">RTD("ice.xl",,$H222,_xll.ICEFldID(O$8))</f>
        <v>40</v>
      </c>
      <c r="P222" s="5">
        <f ca="1">RTD("ice.xl",,$H222,_xll.ICEFldID(P$8))</f>
        <v>155.6</v>
      </c>
      <c r="Q222" s="5">
        <f ca="1">RTD("ice.xl",,$H222,_xll.ICEFldID(Q$8))</f>
        <v>1.93</v>
      </c>
      <c r="R222" s="4">
        <f t="shared" ca="1" si="35"/>
        <v>1.93</v>
      </c>
      <c r="Z222" s="4">
        <f t="shared" ca="1" si="39"/>
        <v>82.797315796949505</v>
      </c>
      <c r="AA222" s="4">
        <f t="shared" ca="1" si="40"/>
        <v>82.264715955175262</v>
      </c>
      <c r="AB222" s="7">
        <f t="shared" ca="1" si="41"/>
        <v>82.264715955175262</v>
      </c>
      <c r="AC222" s="7" t="e">
        <f t="shared" ca="1" si="42"/>
        <v>#NUM!</v>
      </c>
      <c r="AD222" s="7">
        <f t="shared" ca="1" si="43"/>
        <v>81.101731955175268</v>
      </c>
      <c r="AE222" s="7">
        <f t="shared" ca="1" si="44"/>
        <v>80.403399999999991</v>
      </c>
    </row>
    <row r="223" spans="5:31" x14ac:dyDescent="0.35">
      <c r="E223" s="23">
        <f t="shared" ca="1" si="47"/>
        <v>44801.208333332812</v>
      </c>
      <c r="F223" s="19">
        <f t="shared" ca="1" si="47"/>
        <v>44801.208333332812</v>
      </c>
      <c r="G223" s="20">
        <f t="shared" si="46"/>
        <v>5</v>
      </c>
      <c r="H223" t="str">
        <f t="shared" ca="1" si="38"/>
        <v>KIAH FDH2208285_00Z-GEFS</v>
      </c>
      <c r="I223">
        <v>214</v>
      </c>
      <c r="J223" s="4">
        <f ca="1">32+ 1.8*RTD("ice.xl",,$H223,_xll.ICEFldID(J$8))</f>
        <v>78.746000000000009</v>
      </c>
      <c r="K223" s="5">
        <f ca="1">32+ 1.8*RTD("ice.xl",,$H223,_xll.ICEFldID(K$8))</f>
        <v>78.746000000000009</v>
      </c>
      <c r="L223" s="4">
        <f ca="1">RTD("ice.xl",,$H223,_xll.ICEFldID(L$8))</f>
        <v>78.599999999999994</v>
      </c>
      <c r="M223" s="6" t="e">
        <f ca="1">RTD("ice.xl",,$H223,_xll.ICEFldID(M$8))/25.4</f>
        <v>#VALUE!</v>
      </c>
      <c r="N223" s="4">
        <f ca="1">RTD("ice.xl",,$H223,_xll.ICEFldID(N$8))/25.4</f>
        <v>0</v>
      </c>
      <c r="O223" s="5">
        <f ca="1">RTD("ice.xl",,$H223,_xll.ICEFldID(O$8))</f>
        <v>38</v>
      </c>
      <c r="P223" s="5">
        <f ca="1">RTD("ice.xl",,$H223,_xll.ICEFldID(P$8))</f>
        <v>149.1</v>
      </c>
      <c r="Q223" s="5">
        <f ca="1">RTD("ice.xl",,$H223,_xll.ICEFldID(Q$8))</f>
        <v>1.8</v>
      </c>
      <c r="R223" s="4">
        <f t="shared" ca="1" si="35"/>
        <v>1.8</v>
      </c>
      <c r="Z223" s="4">
        <f t="shared" ca="1" si="39"/>
        <v>82.388844878539004</v>
      </c>
      <c r="AA223" s="4">
        <f t="shared" ca="1" si="40"/>
        <v>81.605383368675035</v>
      </c>
      <c r="AB223" s="7">
        <f t="shared" ca="1" si="41"/>
        <v>81.605383368675035</v>
      </c>
      <c r="AC223" s="7" t="e">
        <f t="shared" ca="1" si="42"/>
        <v>#NUM!</v>
      </c>
      <c r="AD223" s="7">
        <f t="shared" ca="1" si="43"/>
        <v>80.548871368675037</v>
      </c>
      <c r="AE223" s="7">
        <f t="shared" ca="1" si="44"/>
        <v>80.014800000000008</v>
      </c>
    </row>
    <row r="224" spans="5:31" x14ac:dyDescent="0.35">
      <c r="E224" s="23">
        <f t="shared" ca="1" si="47"/>
        <v>44801.249999999476</v>
      </c>
      <c r="F224" s="19">
        <f t="shared" ca="1" si="47"/>
        <v>44801.249999999476</v>
      </c>
      <c r="G224" s="20">
        <f t="shared" si="46"/>
        <v>6</v>
      </c>
      <c r="H224" t="str">
        <f t="shared" ca="1" si="38"/>
        <v>KIAH FDH2208286_00Z-GEFS</v>
      </c>
      <c r="I224">
        <v>215</v>
      </c>
      <c r="J224" s="4">
        <f ca="1">32+ 1.8*RTD("ice.xl",,$H224,_xll.ICEFldID(J$8))</f>
        <v>78.367999999999995</v>
      </c>
      <c r="K224" s="5">
        <f ca="1">32+ 1.8*RTD("ice.xl",,$H224,_xll.ICEFldID(K$8))</f>
        <v>78.367999999999995</v>
      </c>
      <c r="L224" s="4">
        <f ca="1">RTD("ice.xl",,$H224,_xll.ICEFldID(L$8))</f>
        <v>79.599999999999994</v>
      </c>
      <c r="M224" s="6" t="e">
        <f ca="1">RTD("ice.xl",,$H224,_xll.ICEFldID(M$8))/25.4</f>
        <v>#VALUE!</v>
      </c>
      <c r="N224" s="4">
        <f ca="1">RTD("ice.xl",,$H224,_xll.ICEFldID(N$8))/25.4</f>
        <v>0</v>
      </c>
      <c r="O224" s="5">
        <f ca="1">RTD("ice.xl",,$H224,_xll.ICEFldID(O$8))</f>
        <v>36</v>
      </c>
      <c r="P224" s="5">
        <f ca="1">RTD("ice.xl",,$H224,_xll.ICEFldID(P$8))</f>
        <v>149.5</v>
      </c>
      <c r="Q224" s="5">
        <f ca="1">RTD("ice.xl",,$H224,_xll.ICEFldID(Q$8))</f>
        <v>1.72</v>
      </c>
      <c r="R224" s="4">
        <f t="shared" ca="1" si="35"/>
        <v>1.72</v>
      </c>
      <c r="Z224" s="4">
        <f t="shared" ca="1" si="39"/>
        <v>81.994284618318062</v>
      </c>
      <c r="AA224" s="4">
        <f t="shared" ca="1" si="40"/>
        <v>79.646000000000001</v>
      </c>
      <c r="AB224" s="7">
        <f t="shared" ca="1" si="41"/>
        <v>80.96108942224059</v>
      </c>
      <c r="AC224" s="7" t="e">
        <f t="shared" ca="1" si="42"/>
        <v>#NUM!</v>
      </c>
      <c r="AD224" s="7">
        <f t="shared" ca="1" si="43"/>
        <v>80.028833422240595</v>
      </c>
      <c r="AE224" s="7">
        <f t="shared" ca="1" si="44"/>
        <v>79.646000000000001</v>
      </c>
    </row>
    <row r="225" spans="5:31" x14ac:dyDescent="0.35">
      <c r="E225" s="23">
        <f t="shared" ca="1" si="47"/>
        <v>44801.29166666614</v>
      </c>
      <c r="F225" s="19">
        <f t="shared" ca="1" si="47"/>
        <v>44801.29166666614</v>
      </c>
      <c r="G225" s="20">
        <f t="shared" si="46"/>
        <v>7</v>
      </c>
      <c r="H225" t="str">
        <f t="shared" ca="1" si="38"/>
        <v>KIAH FDH2208287_00Z-GEFS</v>
      </c>
      <c r="I225">
        <v>216</v>
      </c>
      <c r="J225" s="4">
        <f ca="1">32+ 1.8*RTD("ice.xl",,$H225,_xll.ICEFldID(J$8))</f>
        <v>77.990000000000009</v>
      </c>
      <c r="K225" s="5">
        <f ca="1">32+ 1.8*RTD("ice.xl",,$H225,_xll.ICEFldID(K$8))</f>
        <v>77.990000000000009</v>
      </c>
      <c r="L225" s="4">
        <f ca="1">RTD("ice.xl",,$H225,_xll.ICEFldID(L$8))</f>
        <v>80.599999999999994</v>
      </c>
      <c r="M225" s="6" t="e">
        <f ca="1">RTD("ice.xl",,$H225,_xll.ICEFldID(M$8))/25.4</f>
        <v>#VALUE!</v>
      </c>
      <c r="N225" s="4">
        <f ca="1">RTD("ice.xl",,$H225,_xll.ICEFldID(N$8))/25.4</f>
        <v>0</v>
      </c>
      <c r="O225" s="5">
        <f ca="1">RTD("ice.xl",,$H225,_xll.ICEFldID(O$8))</f>
        <v>34</v>
      </c>
      <c r="P225" s="5">
        <f ca="1">RTD("ice.xl",,$H225,_xll.ICEFldID(P$8))</f>
        <v>148.30000000000001</v>
      </c>
      <c r="Q225" s="5">
        <f ca="1">RTD("ice.xl",,$H225,_xll.ICEFldID(Q$8))</f>
        <v>1.69</v>
      </c>
      <c r="R225" s="4">
        <f t="shared" ca="1" si="35"/>
        <v>1.69</v>
      </c>
      <c r="Z225" s="4">
        <f t="shared" ca="1" si="39"/>
        <v>81.590501712315714</v>
      </c>
      <c r="AA225" s="4">
        <f t="shared" ca="1" si="40"/>
        <v>79.277200000000008</v>
      </c>
      <c r="AB225" s="7">
        <f t="shared" ca="1" si="41"/>
        <v>80.29799429437746</v>
      </c>
      <c r="AC225" s="7" t="e">
        <f t="shared" ca="1" si="42"/>
        <v>#NUM!</v>
      </c>
      <c r="AD225" s="7">
        <f t="shared" ca="1" si="43"/>
        <v>79.505114294377464</v>
      </c>
      <c r="AE225" s="7">
        <f t="shared" ca="1" si="44"/>
        <v>79.277200000000008</v>
      </c>
    </row>
    <row r="226" spans="5:31" x14ac:dyDescent="0.35">
      <c r="E226" s="23">
        <f t="shared" ca="1" si="47"/>
        <v>44801.333333332805</v>
      </c>
      <c r="F226" s="19">
        <f t="shared" ca="1" si="47"/>
        <v>44801.333333332805</v>
      </c>
      <c r="G226" s="20">
        <f t="shared" si="46"/>
        <v>8</v>
      </c>
      <c r="H226" t="str">
        <f t="shared" ca="1" si="38"/>
        <v>KIAH FDH2208288_00Z-GEFS</v>
      </c>
      <c r="I226">
        <v>217</v>
      </c>
      <c r="J226" s="4">
        <f ca="1">32+ 1.8*RTD("ice.xl",,$H226,_xll.ICEFldID(J$8))</f>
        <v>80.150000000000006</v>
      </c>
      <c r="K226" s="5">
        <f ca="1">32+ 1.8*RTD("ice.xl",,$H226,_xll.ICEFldID(K$8))</f>
        <v>80.150000000000006</v>
      </c>
      <c r="L226" s="4">
        <f ca="1">RTD("ice.xl",,$H226,_xll.ICEFldID(L$8))</f>
        <v>75.7</v>
      </c>
      <c r="M226" s="6" t="e">
        <f ca="1">RTD("ice.xl",,$H226,_xll.ICEFldID(M$8))/25.4</f>
        <v>#VALUE!</v>
      </c>
      <c r="N226" s="4">
        <f ca="1">RTD("ice.xl",,$H226,_xll.ICEFldID(N$8))/25.4</f>
        <v>0</v>
      </c>
      <c r="O226" s="5">
        <f ca="1">RTD("ice.xl",,$H226,_xll.ICEFldID(O$8))</f>
        <v>34</v>
      </c>
      <c r="P226" s="5">
        <f ca="1">RTD("ice.xl",,$H226,_xll.ICEFldID(P$8))</f>
        <v>151.30000000000001</v>
      </c>
      <c r="Q226" s="5">
        <f ca="1">RTD("ice.xl",,$H226,_xll.ICEFldID(Q$8))</f>
        <v>1.8</v>
      </c>
      <c r="R226" s="4">
        <f t="shared" ca="1" si="35"/>
        <v>1.8</v>
      </c>
      <c r="Z226" s="4">
        <f t="shared" ca="1" si="39"/>
        <v>83.920827667088901</v>
      </c>
      <c r="AA226" s="4">
        <f t="shared" ca="1" si="40"/>
        <v>83.951893988610166</v>
      </c>
      <c r="AB226" s="7">
        <f t="shared" ca="1" si="41"/>
        <v>83.951893988610166</v>
      </c>
      <c r="AC226" s="7" t="e">
        <f t="shared" ca="1" si="42"/>
        <v>#NUM!</v>
      </c>
      <c r="AD226" s="7">
        <f t="shared" ca="1" si="43"/>
        <v>82.677793988610162</v>
      </c>
      <c r="AE226" s="7">
        <f t="shared" ca="1" si="44"/>
        <v>81.422900000000013</v>
      </c>
    </row>
    <row r="227" spans="5:31" x14ac:dyDescent="0.35">
      <c r="E227" s="23">
        <f t="shared" ca="1" si="47"/>
        <v>44801.374999999469</v>
      </c>
      <c r="F227" s="19">
        <f t="shared" ca="1" si="47"/>
        <v>44801.374999999469</v>
      </c>
      <c r="G227" s="20">
        <f t="shared" si="46"/>
        <v>9</v>
      </c>
      <c r="H227" t="str">
        <f t="shared" ca="1" si="38"/>
        <v>KIAH FDH2208289_00Z-GEFS</v>
      </c>
      <c r="I227">
        <v>218</v>
      </c>
      <c r="J227" s="4">
        <f ca="1">32+ 1.8*RTD("ice.xl",,$H227,_xll.ICEFldID(J$8))</f>
        <v>82.328000000000003</v>
      </c>
      <c r="K227" s="5">
        <f ca="1">32+ 1.8*RTD("ice.xl",,$H227,_xll.ICEFldID(K$8))</f>
        <v>82.328000000000003</v>
      </c>
      <c r="L227" s="4">
        <f ca="1">RTD("ice.xl",,$H227,_xll.ICEFldID(L$8))</f>
        <v>70.8</v>
      </c>
      <c r="M227" s="6" t="e">
        <f ca="1">RTD("ice.xl",,$H227,_xll.ICEFldID(M$8))/25.4</f>
        <v>#VALUE!</v>
      </c>
      <c r="N227" s="4">
        <f ca="1">RTD("ice.xl",,$H227,_xll.ICEFldID(N$8))/25.4</f>
        <v>0</v>
      </c>
      <c r="O227" s="5">
        <f ca="1">RTD("ice.xl",,$H227,_xll.ICEFldID(O$8))</f>
        <v>35</v>
      </c>
      <c r="P227" s="5">
        <f ca="1">RTD("ice.xl",,$H227,_xll.ICEFldID(P$8))</f>
        <v>142.30000000000001</v>
      </c>
      <c r="Q227" s="5">
        <f ca="1">RTD("ice.xl",,$H227,_xll.ICEFldID(Q$8))</f>
        <v>1.96</v>
      </c>
      <c r="R227" s="4">
        <f t="shared" ca="1" si="35"/>
        <v>1.96</v>
      </c>
      <c r="Z227" s="4">
        <f t="shared" ca="1" si="39"/>
        <v>86.289003825785585</v>
      </c>
      <c r="AA227" s="4">
        <f t="shared" ca="1" si="40"/>
        <v>87.252003586462067</v>
      </c>
      <c r="AB227" s="7">
        <f t="shared" ca="1" si="41"/>
        <v>87.252003586462067</v>
      </c>
      <c r="AC227" s="7" t="e">
        <f t="shared" ca="1" si="42"/>
        <v>#NUM!</v>
      </c>
      <c r="AD227" s="7">
        <f t="shared" ca="1" si="43"/>
        <v>85.925155586462068</v>
      </c>
      <c r="AE227" s="7">
        <f t="shared" ca="1" si="44"/>
        <v>83.588400000000007</v>
      </c>
    </row>
    <row r="228" spans="5:31" x14ac:dyDescent="0.35">
      <c r="E228" s="23">
        <f t="shared" ca="1" si="47"/>
        <v>44801.416666666133</v>
      </c>
      <c r="F228" s="19">
        <f t="shared" ca="1" si="47"/>
        <v>44801.416666666133</v>
      </c>
      <c r="G228" s="20">
        <f t="shared" si="46"/>
        <v>10</v>
      </c>
      <c r="H228" t="str">
        <f t="shared" ca="1" si="38"/>
        <v>KIAH FDH22082810_00Z-GEFS</v>
      </c>
      <c r="I228">
        <v>219</v>
      </c>
      <c r="J228" s="4" t="e">
        <f ca="1">32+ 1.8*RTD("ice.xl",,$H228,_xll.ICEFldID(J$8))</f>
        <v>#VALUE!</v>
      </c>
      <c r="K228" s="5" t="e">
        <f ca="1">32+ 1.8*RTD("ice.xl",,$H228,_xll.ICEFldID(K$8))</f>
        <v>#VALUE!</v>
      </c>
      <c r="L228" s="4" t="str">
        <f ca="1">RTD("ice.xl",,$H228,_xll.ICEFldID(L$8))</f>
        <v/>
      </c>
      <c r="M228" s="6" t="e">
        <f ca="1">RTD("ice.xl",,$H228,_xll.ICEFldID(M$8))/25.4</f>
        <v>#VALUE!</v>
      </c>
      <c r="N228" s="4" t="e">
        <f ca="1">RTD("ice.xl",,$H228,_xll.ICEFldID(N$8))/25.4</f>
        <v>#VALUE!</v>
      </c>
      <c r="O228" s="5" t="str">
        <f ca="1">RTD("ice.xl",,$H228,_xll.ICEFldID(O$8))</f>
        <v/>
      </c>
      <c r="P228" s="5" t="str">
        <f ca="1">RTD("ice.xl",,$H228,_xll.ICEFldID(P$8))</f>
        <v/>
      </c>
      <c r="Q228" s="5" t="str">
        <f ca="1">RTD("ice.xl",,$H228,_xll.ICEFldID(Q$8))</f>
        <v/>
      </c>
      <c r="R228" s="4" t="str">
        <f t="shared" ref="R228:R291" ca="1" si="48">Q228</f>
        <v/>
      </c>
      <c r="Z228" s="4" t="e">
        <f t="shared" ca="1" si="39"/>
        <v>#VALUE!</v>
      </c>
      <c r="AA228" s="4" t="e">
        <f t="shared" ca="1" si="40"/>
        <v>#VALUE!</v>
      </c>
      <c r="AB228" s="7" t="e">
        <f t="shared" ca="1" si="41"/>
        <v>#VALUE!</v>
      </c>
      <c r="AC228" s="7" t="e">
        <f t="shared" ca="1" si="42"/>
        <v>#VALUE!</v>
      </c>
      <c r="AD228" s="7" t="e">
        <f t="shared" ca="1" si="43"/>
        <v>#VALUE!</v>
      </c>
      <c r="AE228" s="7" t="e">
        <f t="shared" ca="1" si="44"/>
        <v>#VALUE!</v>
      </c>
    </row>
    <row r="229" spans="5:31" x14ac:dyDescent="0.35">
      <c r="E229" s="23">
        <f t="shared" ca="1" si="47"/>
        <v>44801.458333332797</v>
      </c>
      <c r="F229" s="19">
        <f t="shared" ca="1" si="47"/>
        <v>44801.458333332797</v>
      </c>
      <c r="G229" s="20">
        <f t="shared" si="46"/>
        <v>11</v>
      </c>
      <c r="H229" t="str">
        <f t="shared" ca="1" si="38"/>
        <v>KIAH FDH22082811_00Z-GEFS</v>
      </c>
      <c r="I229">
        <v>220</v>
      </c>
      <c r="J229" s="4" t="e">
        <f ca="1">32+ 1.8*RTD("ice.xl",,$H229,_xll.ICEFldID(J$8))</f>
        <v>#VALUE!</v>
      </c>
      <c r="K229" s="5" t="e">
        <f ca="1">32+ 1.8*RTD("ice.xl",,$H229,_xll.ICEFldID(K$8))</f>
        <v>#VALUE!</v>
      </c>
      <c r="L229" s="4" t="str">
        <f ca="1">RTD("ice.xl",,$H229,_xll.ICEFldID(L$8))</f>
        <v/>
      </c>
      <c r="M229" s="6" t="e">
        <f ca="1">RTD("ice.xl",,$H229,_xll.ICEFldID(M$8))/25.4</f>
        <v>#VALUE!</v>
      </c>
      <c r="N229" s="4" t="e">
        <f ca="1">RTD("ice.xl",,$H229,_xll.ICEFldID(N$8))/25.4</f>
        <v>#VALUE!</v>
      </c>
      <c r="O229" s="5" t="str">
        <f ca="1">RTD("ice.xl",,$H229,_xll.ICEFldID(O$8))</f>
        <v/>
      </c>
      <c r="P229" s="5" t="str">
        <f ca="1">RTD("ice.xl",,$H229,_xll.ICEFldID(P$8))</f>
        <v/>
      </c>
      <c r="Q229" s="5" t="str">
        <f ca="1">RTD("ice.xl",,$H229,_xll.ICEFldID(Q$8))</f>
        <v/>
      </c>
      <c r="R229" s="4" t="str">
        <f t="shared" ca="1" si="48"/>
        <v/>
      </c>
      <c r="Z229" s="4" t="e">
        <f t="shared" ca="1" si="39"/>
        <v>#VALUE!</v>
      </c>
      <c r="AA229" s="4" t="e">
        <f t="shared" ca="1" si="40"/>
        <v>#VALUE!</v>
      </c>
      <c r="AB229" s="7" t="e">
        <f t="shared" ca="1" si="41"/>
        <v>#VALUE!</v>
      </c>
      <c r="AC229" s="7" t="e">
        <f t="shared" ca="1" si="42"/>
        <v>#VALUE!</v>
      </c>
      <c r="AD229" s="7" t="e">
        <f t="shared" ca="1" si="43"/>
        <v>#VALUE!</v>
      </c>
      <c r="AE229" s="7" t="e">
        <f t="shared" ca="1" si="44"/>
        <v>#VALUE!</v>
      </c>
    </row>
    <row r="230" spans="5:31" x14ac:dyDescent="0.35">
      <c r="E230" s="23">
        <f t="shared" ca="1" si="47"/>
        <v>44801.499999999462</v>
      </c>
      <c r="F230" s="19">
        <f t="shared" ca="1" si="47"/>
        <v>44801.499999999462</v>
      </c>
      <c r="G230" s="20">
        <f t="shared" si="46"/>
        <v>12</v>
      </c>
      <c r="H230" t="str">
        <f t="shared" ca="1" si="38"/>
        <v>KIAH FDH22082812_00Z-GEFS</v>
      </c>
      <c r="I230">
        <v>221</v>
      </c>
      <c r="J230" s="4" t="e">
        <f ca="1">32+ 1.8*RTD("ice.xl",,$H230,_xll.ICEFldID(J$8))</f>
        <v>#VALUE!</v>
      </c>
      <c r="K230" s="5" t="e">
        <f ca="1">32+ 1.8*RTD("ice.xl",,$H230,_xll.ICEFldID(K$8))</f>
        <v>#VALUE!</v>
      </c>
      <c r="L230" s="4" t="str">
        <f ca="1">RTD("ice.xl",,$H230,_xll.ICEFldID(L$8))</f>
        <v/>
      </c>
      <c r="M230" s="6" t="e">
        <f ca="1">RTD("ice.xl",,$H230,_xll.ICEFldID(M$8))/25.4</f>
        <v>#VALUE!</v>
      </c>
      <c r="N230" s="4" t="e">
        <f ca="1">RTD("ice.xl",,$H230,_xll.ICEFldID(N$8))/25.4</f>
        <v>#VALUE!</v>
      </c>
      <c r="O230" s="5" t="str">
        <f ca="1">RTD("ice.xl",,$H230,_xll.ICEFldID(O$8))</f>
        <v/>
      </c>
      <c r="P230" s="5" t="str">
        <f ca="1">RTD("ice.xl",,$H230,_xll.ICEFldID(P$8))</f>
        <v/>
      </c>
      <c r="Q230" s="5" t="str">
        <f ca="1">RTD("ice.xl",,$H230,_xll.ICEFldID(Q$8))</f>
        <v/>
      </c>
      <c r="R230" s="4" t="str">
        <f t="shared" ca="1" si="48"/>
        <v/>
      </c>
      <c r="Z230" s="4" t="e">
        <f t="shared" ca="1" si="39"/>
        <v>#VALUE!</v>
      </c>
      <c r="AA230" s="4" t="e">
        <f t="shared" ca="1" si="40"/>
        <v>#VALUE!</v>
      </c>
      <c r="AB230" s="7" t="e">
        <f t="shared" ca="1" si="41"/>
        <v>#VALUE!</v>
      </c>
      <c r="AC230" s="7" t="e">
        <f t="shared" ca="1" si="42"/>
        <v>#VALUE!</v>
      </c>
      <c r="AD230" s="7" t="e">
        <f t="shared" ca="1" si="43"/>
        <v>#VALUE!</v>
      </c>
      <c r="AE230" s="7" t="e">
        <f t="shared" ca="1" si="44"/>
        <v>#VALUE!</v>
      </c>
    </row>
    <row r="231" spans="5:31" x14ac:dyDescent="0.35">
      <c r="E231" s="23">
        <f t="shared" ca="1" si="47"/>
        <v>44801.541666666126</v>
      </c>
      <c r="F231" s="19">
        <f t="shared" ca="1" si="47"/>
        <v>44801.541666666126</v>
      </c>
      <c r="G231" s="20">
        <f t="shared" si="46"/>
        <v>13</v>
      </c>
      <c r="H231" t="str">
        <f t="shared" ca="1" si="38"/>
        <v>KIAH FDH22082813_00Z-GEFS</v>
      </c>
      <c r="I231">
        <v>222</v>
      </c>
      <c r="J231" s="4" t="e">
        <f ca="1">32+ 1.8*RTD("ice.xl",,$H231,_xll.ICEFldID(J$8))</f>
        <v>#VALUE!</v>
      </c>
      <c r="K231" s="5" t="e">
        <f ca="1">32+ 1.8*RTD("ice.xl",,$H231,_xll.ICEFldID(K$8))</f>
        <v>#VALUE!</v>
      </c>
      <c r="L231" s="4" t="str">
        <f ca="1">RTD("ice.xl",,$H231,_xll.ICEFldID(L$8))</f>
        <v/>
      </c>
      <c r="M231" s="6" t="e">
        <f ca="1">RTD("ice.xl",,$H231,_xll.ICEFldID(M$8))/25.4</f>
        <v>#VALUE!</v>
      </c>
      <c r="N231" s="4" t="e">
        <f ca="1">RTD("ice.xl",,$H231,_xll.ICEFldID(N$8))/25.4</f>
        <v>#VALUE!</v>
      </c>
      <c r="O231" s="5" t="str">
        <f ca="1">RTD("ice.xl",,$H231,_xll.ICEFldID(O$8))</f>
        <v/>
      </c>
      <c r="P231" s="5" t="str">
        <f ca="1">RTD("ice.xl",,$H231,_xll.ICEFldID(P$8))</f>
        <v/>
      </c>
      <c r="Q231" s="5" t="str">
        <f ca="1">RTD("ice.xl",,$H231,_xll.ICEFldID(Q$8))</f>
        <v/>
      </c>
      <c r="R231" s="4" t="str">
        <f t="shared" ca="1" si="48"/>
        <v/>
      </c>
      <c r="Z231" s="4" t="e">
        <f t="shared" ca="1" si="39"/>
        <v>#VALUE!</v>
      </c>
      <c r="AA231" s="4" t="e">
        <f t="shared" ca="1" si="40"/>
        <v>#VALUE!</v>
      </c>
      <c r="AB231" s="7" t="e">
        <f t="shared" ca="1" si="41"/>
        <v>#VALUE!</v>
      </c>
      <c r="AC231" s="7" t="e">
        <f t="shared" ca="1" si="42"/>
        <v>#VALUE!</v>
      </c>
      <c r="AD231" s="7" t="e">
        <f t="shared" ca="1" si="43"/>
        <v>#VALUE!</v>
      </c>
      <c r="AE231" s="7" t="e">
        <f t="shared" ca="1" si="44"/>
        <v>#VALUE!</v>
      </c>
    </row>
    <row r="232" spans="5:31" x14ac:dyDescent="0.35">
      <c r="E232" s="23">
        <f t="shared" ca="1" si="47"/>
        <v>44801.58333333279</v>
      </c>
      <c r="F232" s="19">
        <f t="shared" ca="1" si="47"/>
        <v>44801.58333333279</v>
      </c>
      <c r="G232" s="20">
        <f t="shared" si="46"/>
        <v>14</v>
      </c>
      <c r="H232" t="str">
        <f t="shared" ca="1" si="38"/>
        <v>KIAH FDH22082814_00Z-GEFS</v>
      </c>
      <c r="I232">
        <v>223</v>
      </c>
      <c r="J232" s="4" t="e">
        <f ca="1">32+ 1.8*RTD("ice.xl",,$H232,_xll.ICEFldID(J$8))</f>
        <v>#VALUE!</v>
      </c>
      <c r="K232" s="5" t="e">
        <f ca="1">32+ 1.8*RTD("ice.xl",,$H232,_xll.ICEFldID(K$8))</f>
        <v>#VALUE!</v>
      </c>
      <c r="L232" s="4" t="str">
        <f ca="1">RTD("ice.xl",,$H232,_xll.ICEFldID(L$8))</f>
        <v/>
      </c>
      <c r="M232" s="6" t="e">
        <f ca="1">RTD("ice.xl",,$H232,_xll.ICEFldID(M$8))/25.4</f>
        <v>#VALUE!</v>
      </c>
      <c r="N232" s="4" t="e">
        <f ca="1">RTD("ice.xl",,$H232,_xll.ICEFldID(N$8))/25.4</f>
        <v>#VALUE!</v>
      </c>
      <c r="O232" s="5" t="str">
        <f ca="1">RTD("ice.xl",,$H232,_xll.ICEFldID(O$8))</f>
        <v/>
      </c>
      <c r="P232" s="5" t="str">
        <f ca="1">RTD("ice.xl",,$H232,_xll.ICEFldID(P$8))</f>
        <v/>
      </c>
      <c r="Q232" s="5" t="str">
        <f ca="1">RTD("ice.xl",,$H232,_xll.ICEFldID(Q$8))</f>
        <v/>
      </c>
      <c r="R232" s="4" t="str">
        <f t="shared" ca="1" si="48"/>
        <v/>
      </c>
      <c r="Z232" s="4" t="e">
        <f t="shared" ca="1" si="39"/>
        <v>#VALUE!</v>
      </c>
      <c r="AA232" s="4" t="e">
        <f t="shared" ca="1" si="40"/>
        <v>#VALUE!</v>
      </c>
      <c r="AB232" s="7" t="e">
        <f t="shared" ca="1" si="41"/>
        <v>#VALUE!</v>
      </c>
      <c r="AC232" s="7" t="e">
        <f t="shared" ca="1" si="42"/>
        <v>#VALUE!</v>
      </c>
      <c r="AD232" s="7" t="e">
        <f t="shared" ca="1" si="43"/>
        <v>#VALUE!</v>
      </c>
      <c r="AE232" s="7" t="e">
        <f t="shared" ca="1" si="44"/>
        <v>#VALUE!</v>
      </c>
    </row>
    <row r="233" spans="5:31" x14ac:dyDescent="0.35">
      <c r="E233" s="23">
        <f t="shared" ca="1" si="47"/>
        <v>44801.624999999454</v>
      </c>
      <c r="F233" s="19">
        <f t="shared" ca="1" si="47"/>
        <v>44801.624999999454</v>
      </c>
      <c r="G233" s="20">
        <f t="shared" si="46"/>
        <v>15</v>
      </c>
      <c r="H233" t="str">
        <f t="shared" ca="1" si="38"/>
        <v>KIAH FDH22082815_00Z-GEFS</v>
      </c>
      <c r="I233">
        <v>224</v>
      </c>
      <c r="J233" s="4" t="e">
        <f ca="1">32+ 1.8*RTD("ice.xl",,$H233,_xll.ICEFldID(J$8))</f>
        <v>#VALUE!</v>
      </c>
      <c r="K233" s="5" t="e">
        <f ca="1">32+ 1.8*RTD("ice.xl",,$H233,_xll.ICEFldID(K$8))</f>
        <v>#VALUE!</v>
      </c>
      <c r="L233" s="4" t="str">
        <f ca="1">RTD("ice.xl",,$H233,_xll.ICEFldID(L$8))</f>
        <v/>
      </c>
      <c r="M233" s="6" t="e">
        <f ca="1">RTD("ice.xl",,$H233,_xll.ICEFldID(M$8))/25.4</f>
        <v>#VALUE!</v>
      </c>
      <c r="N233" s="4" t="e">
        <f ca="1">RTD("ice.xl",,$H233,_xll.ICEFldID(N$8))/25.4</f>
        <v>#VALUE!</v>
      </c>
      <c r="O233" s="5" t="str">
        <f ca="1">RTD("ice.xl",,$H233,_xll.ICEFldID(O$8))</f>
        <v/>
      </c>
      <c r="P233" s="5" t="str">
        <f ca="1">RTD("ice.xl",,$H233,_xll.ICEFldID(P$8))</f>
        <v/>
      </c>
      <c r="Q233" s="5" t="str">
        <f ca="1">RTD("ice.xl",,$H233,_xll.ICEFldID(Q$8))</f>
        <v/>
      </c>
      <c r="R233" s="4" t="str">
        <f t="shared" ca="1" si="48"/>
        <v/>
      </c>
      <c r="Z233" s="4" t="e">
        <f t="shared" ca="1" si="39"/>
        <v>#VALUE!</v>
      </c>
      <c r="AA233" s="4" t="e">
        <f t="shared" ca="1" si="40"/>
        <v>#VALUE!</v>
      </c>
      <c r="AB233" s="7" t="e">
        <f t="shared" ca="1" si="41"/>
        <v>#VALUE!</v>
      </c>
      <c r="AC233" s="7" t="e">
        <f t="shared" ca="1" si="42"/>
        <v>#VALUE!</v>
      </c>
      <c r="AD233" s="7" t="e">
        <f t="shared" ca="1" si="43"/>
        <v>#VALUE!</v>
      </c>
      <c r="AE233" s="7" t="e">
        <f t="shared" ca="1" si="44"/>
        <v>#VALUE!</v>
      </c>
    </row>
    <row r="234" spans="5:31" x14ac:dyDescent="0.35">
      <c r="E234" s="23">
        <f t="shared" ca="1" si="47"/>
        <v>44801.666666666119</v>
      </c>
      <c r="F234" s="19">
        <f t="shared" ca="1" si="47"/>
        <v>44801.666666666119</v>
      </c>
      <c r="G234" s="20">
        <f t="shared" si="46"/>
        <v>16</v>
      </c>
      <c r="H234" t="str">
        <f t="shared" ca="1" si="38"/>
        <v>KIAH FDH22082816_00Z-GEFS</v>
      </c>
      <c r="I234">
        <v>225</v>
      </c>
      <c r="J234" s="4" t="e">
        <f ca="1">32+ 1.8*RTD("ice.xl",,$H234,_xll.ICEFldID(J$8))</f>
        <v>#VALUE!</v>
      </c>
      <c r="K234" s="5" t="e">
        <f ca="1">32+ 1.8*RTD("ice.xl",,$H234,_xll.ICEFldID(K$8))</f>
        <v>#VALUE!</v>
      </c>
      <c r="L234" s="4" t="str">
        <f ca="1">RTD("ice.xl",,$H234,_xll.ICEFldID(L$8))</f>
        <v/>
      </c>
      <c r="M234" s="6" t="e">
        <f ca="1">RTD("ice.xl",,$H234,_xll.ICEFldID(M$8))/25.4</f>
        <v>#VALUE!</v>
      </c>
      <c r="N234" s="4" t="e">
        <f ca="1">RTD("ice.xl",,$H234,_xll.ICEFldID(N$8))/25.4</f>
        <v>#VALUE!</v>
      </c>
      <c r="O234" s="5" t="str">
        <f ca="1">RTD("ice.xl",,$H234,_xll.ICEFldID(O$8))</f>
        <v/>
      </c>
      <c r="P234" s="5" t="str">
        <f ca="1">RTD("ice.xl",,$H234,_xll.ICEFldID(P$8))</f>
        <v/>
      </c>
      <c r="Q234" s="5" t="str">
        <f ca="1">RTD("ice.xl",,$H234,_xll.ICEFldID(Q$8))</f>
        <v/>
      </c>
      <c r="R234" s="4" t="str">
        <f t="shared" ca="1" si="48"/>
        <v/>
      </c>
      <c r="Z234" s="4" t="e">
        <f t="shared" ca="1" si="39"/>
        <v>#VALUE!</v>
      </c>
      <c r="AA234" s="4" t="e">
        <f t="shared" ca="1" si="40"/>
        <v>#VALUE!</v>
      </c>
      <c r="AB234" s="7" t="e">
        <f t="shared" ca="1" si="41"/>
        <v>#VALUE!</v>
      </c>
      <c r="AC234" s="7" t="e">
        <f t="shared" ca="1" si="42"/>
        <v>#VALUE!</v>
      </c>
      <c r="AD234" s="7" t="e">
        <f t="shared" ca="1" si="43"/>
        <v>#VALUE!</v>
      </c>
      <c r="AE234" s="7" t="e">
        <f t="shared" ca="1" si="44"/>
        <v>#VALUE!</v>
      </c>
    </row>
    <row r="235" spans="5:31" x14ac:dyDescent="0.35">
      <c r="E235" s="23">
        <f t="shared" ref="E235:F250" ca="1" si="49">E234 + 1/24</f>
        <v>44801.708333332783</v>
      </c>
      <c r="F235" s="19">
        <f t="shared" ca="1" si="49"/>
        <v>44801.708333332783</v>
      </c>
      <c r="G235" s="20">
        <f t="shared" si="46"/>
        <v>17</v>
      </c>
      <c r="H235" t="str">
        <f t="shared" ca="1" si="38"/>
        <v>KIAH FDH22082817_00Z-GEFS</v>
      </c>
      <c r="I235">
        <v>226</v>
      </c>
      <c r="J235" s="4" t="e">
        <f ca="1">32+ 1.8*RTD("ice.xl",,$H235,_xll.ICEFldID(J$8))</f>
        <v>#VALUE!</v>
      </c>
      <c r="K235" s="5" t="e">
        <f ca="1">32+ 1.8*RTD("ice.xl",,$H235,_xll.ICEFldID(K$8))</f>
        <v>#VALUE!</v>
      </c>
      <c r="L235" s="4" t="str">
        <f ca="1">RTD("ice.xl",,$H235,_xll.ICEFldID(L$8))</f>
        <v/>
      </c>
      <c r="M235" s="6" t="e">
        <f ca="1">RTD("ice.xl",,$H235,_xll.ICEFldID(M$8))/25.4</f>
        <v>#VALUE!</v>
      </c>
      <c r="N235" s="4" t="e">
        <f ca="1">RTD("ice.xl",,$H235,_xll.ICEFldID(N$8))/25.4</f>
        <v>#VALUE!</v>
      </c>
      <c r="O235" s="5" t="str">
        <f ca="1">RTD("ice.xl",,$H235,_xll.ICEFldID(O$8))</f>
        <v/>
      </c>
      <c r="P235" s="5" t="str">
        <f ca="1">RTD("ice.xl",,$H235,_xll.ICEFldID(P$8))</f>
        <v/>
      </c>
      <c r="Q235" s="5" t="str">
        <f ca="1">RTD("ice.xl",,$H235,_xll.ICEFldID(Q$8))</f>
        <v/>
      </c>
      <c r="R235" s="4" t="str">
        <f t="shared" ca="1" si="48"/>
        <v/>
      </c>
      <c r="Z235" s="4" t="e">
        <f t="shared" ca="1" si="39"/>
        <v>#VALUE!</v>
      </c>
      <c r="AA235" s="4" t="e">
        <f t="shared" ca="1" si="40"/>
        <v>#VALUE!</v>
      </c>
      <c r="AB235" s="7" t="e">
        <f t="shared" ca="1" si="41"/>
        <v>#VALUE!</v>
      </c>
      <c r="AC235" s="7" t="e">
        <f t="shared" ca="1" si="42"/>
        <v>#VALUE!</v>
      </c>
      <c r="AD235" s="7" t="e">
        <f t="shared" ca="1" si="43"/>
        <v>#VALUE!</v>
      </c>
      <c r="AE235" s="7" t="e">
        <f t="shared" ca="1" si="44"/>
        <v>#VALUE!</v>
      </c>
    </row>
    <row r="236" spans="5:31" x14ac:dyDescent="0.35">
      <c r="E236" s="23">
        <f t="shared" ca="1" si="49"/>
        <v>44801.749999999447</v>
      </c>
      <c r="F236" s="19">
        <f t="shared" ca="1" si="49"/>
        <v>44801.749999999447</v>
      </c>
      <c r="G236" s="20">
        <f t="shared" si="46"/>
        <v>18</v>
      </c>
      <c r="H236" t="str">
        <f t="shared" ca="1" si="38"/>
        <v>KIAH FDH22082818_00Z-GEFS</v>
      </c>
      <c r="I236">
        <v>227</v>
      </c>
      <c r="J236" s="4" t="e">
        <f ca="1">32+ 1.8*RTD("ice.xl",,$H236,_xll.ICEFldID(J$8))</f>
        <v>#VALUE!</v>
      </c>
      <c r="K236" s="5" t="e">
        <f ca="1">32+ 1.8*RTD("ice.xl",,$H236,_xll.ICEFldID(K$8))</f>
        <v>#VALUE!</v>
      </c>
      <c r="L236" s="4" t="str">
        <f ca="1">RTD("ice.xl",,$H236,_xll.ICEFldID(L$8))</f>
        <v/>
      </c>
      <c r="M236" s="6" t="e">
        <f ca="1">RTD("ice.xl",,$H236,_xll.ICEFldID(M$8))/25.4</f>
        <v>#VALUE!</v>
      </c>
      <c r="N236" s="4" t="e">
        <f ca="1">RTD("ice.xl",,$H236,_xll.ICEFldID(N$8))/25.4</f>
        <v>#VALUE!</v>
      </c>
      <c r="O236" s="5" t="str">
        <f ca="1">RTD("ice.xl",,$H236,_xll.ICEFldID(O$8))</f>
        <v/>
      </c>
      <c r="P236" s="5" t="str">
        <f ca="1">RTD("ice.xl",,$H236,_xll.ICEFldID(P$8))</f>
        <v/>
      </c>
      <c r="Q236" s="5" t="str">
        <f ca="1">RTD("ice.xl",,$H236,_xll.ICEFldID(Q$8))</f>
        <v/>
      </c>
      <c r="R236" s="4" t="str">
        <f t="shared" ca="1" si="48"/>
        <v/>
      </c>
      <c r="Z236" s="4" t="e">
        <f t="shared" ca="1" si="39"/>
        <v>#VALUE!</v>
      </c>
      <c r="AA236" s="4" t="e">
        <f t="shared" ca="1" si="40"/>
        <v>#VALUE!</v>
      </c>
      <c r="AB236" s="7" t="e">
        <f t="shared" ca="1" si="41"/>
        <v>#VALUE!</v>
      </c>
      <c r="AC236" s="7" t="e">
        <f t="shared" ca="1" si="42"/>
        <v>#VALUE!</v>
      </c>
      <c r="AD236" s="7" t="e">
        <f t="shared" ca="1" si="43"/>
        <v>#VALUE!</v>
      </c>
      <c r="AE236" s="7" t="e">
        <f t="shared" ca="1" si="44"/>
        <v>#VALUE!</v>
      </c>
    </row>
    <row r="237" spans="5:31" x14ac:dyDescent="0.35">
      <c r="E237" s="23">
        <f t="shared" ca="1" si="49"/>
        <v>44801.791666666111</v>
      </c>
      <c r="F237" s="19">
        <f t="shared" ca="1" si="49"/>
        <v>44801.791666666111</v>
      </c>
      <c r="G237" s="20">
        <f t="shared" si="46"/>
        <v>19</v>
      </c>
      <c r="H237" t="str">
        <f t="shared" ca="1" si="38"/>
        <v>KIAH FDH22082819_00Z-GEFS</v>
      </c>
      <c r="I237">
        <v>228</v>
      </c>
      <c r="J237" s="4" t="e">
        <f ca="1">32+ 1.8*RTD("ice.xl",,$H237,_xll.ICEFldID(J$8))</f>
        <v>#VALUE!</v>
      </c>
      <c r="K237" s="5" t="e">
        <f ca="1">32+ 1.8*RTD("ice.xl",,$H237,_xll.ICEFldID(K$8))</f>
        <v>#VALUE!</v>
      </c>
      <c r="L237" s="4" t="str">
        <f ca="1">RTD("ice.xl",,$H237,_xll.ICEFldID(L$8))</f>
        <v/>
      </c>
      <c r="M237" s="6" t="e">
        <f ca="1">RTD("ice.xl",,$H237,_xll.ICEFldID(M$8))/25.4</f>
        <v>#VALUE!</v>
      </c>
      <c r="N237" s="4" t="e">
        <f ca="1">RTD("ice.xl",,$H237,_xll.ICEFldID(N$8))/25.4</f>
        <v>#VALUE!</v>
      </c>
      <c r="O237" s="5" t="str">
        <f ca="1">RTD("ice.xl",,$H237,_xll.ICEFldID(O$8))</f>
        <v/>
      </c>
      <c r="P237" s="5" t="str">
        <f ca="1">RTD("ice.xl",,$H237,_xll.ICEFldID(P$8))</f>
        <v/>
      </c>
      <c r="Q237" s="5" t="str">
        <f ca="1">RTD("ice.xl",,$H237,_xll.ICEFldID(Q$8))</f>
        <v/>
      </c>
      <c r="R237" s="4" t="str">
        <f t="shared" ca="1" si="48"/>
        <v/>
      </c>
      <c r="Z237" s="4" t="e">
        <f t="shared" ca="1" si="39"/>
        <v>#VALUE!</v>
      </c>
      <c r="AA237" s="4" t="e">
        <f t="shared" ca="1" si="40"/>
        <v>#VALUE!</v>
      </c>
      <c r="AB237" s="7" t="e">
        <f t="shared" ca="1" si="41"/>
        <v>#VALUE!</v>
      </c>
      <c r="AC237" s="7" t="e">
        <f t="shared" ca="1" si="42"/>
        <v>#VALUE!</v>
      </c>
      <c r="AD237" s="7" t="e">
        <f t="shared" ca="1" si="43"/>
        <v>#VALUE!</v>
      </c>
      <c r="AE237" s="7" t="e">
        <f t="shared" ca="1" si="44"/>
        <v>#VALUE!</v>
      </c>
    </row>
    <row r="238" spans="5:31" x14ac:dyDescent="0.35">
      <c r="E238" s="23">
        <f t="shared" ca="1" si="49"/>
        <v>44801.833333332776</v>
      </c>
      <c r="F238" s="19">
        <f t="shared" ca="1" si="49"/>
        <v>44801.833333332776</v>
      </c>
      <c r="G238" s="20">
        <f t="shared" si="46"/>
        <v>20</v>
      </c>
      <c r="H238" t="str">
        <f t="shared" ca="1" si="38"/>
        <v>KIAH FDH22082820_00Z-GEFS</v>
      </c>
      <c r="I238">
        <v>229</v>
      </c>
      <c r="J238" s="4">
        <f ca="1">32+ 1.8*RTD("ice.xl",,$H238,_xll.ICEFldID(J$8))</f>
        <v>85.837999999999994</v>
      </c>
      <c r="K238" s="5">
        <f ca="1">32+ 1.8*RTD("ice.xl",,$H238,_xll.ICEFldID(K$8))</f>
        <v>85.837999999999994</v>
      </c>
      <c r="L238" s="4">
        <f ca="1">RTD("ice.xl",,$H238,_xll.ICEFldID(L$8))</f>
        <v>62.6</v>
      </c>
      <c r="M238" s="6" t="e">
        <f ca="1">RTD("ice.xl",,$H238,_xll.ICEFldID(M$8))/25.4</f>
        <v>#VALUE!</v>
      </c>
      <c r="N238" s="4">
        <f ca="1">RTD("ice.xl",,$H238,_xll.ICEFldID(N$8))/25.4</f>
        <v>0</v>
      </c>
      <c r="O238" s="5">
        <f ca="1">RTD("ice.xl",,$H238,_xll.ICEFldID(O$8))</f>
        <v>61</v>
      </c>
      <c r="P238" s="5">
        <f ca="1">RTD("ice.xl",,$H238,_xll.ICEFldID(P$8))</f>
        <v>151.1</v>
      </c>
      <c r="Q238" s="5">
        <f ca="1">RTD("ice.xl",,$H238,_xll.ICEFldID(Q$8))</f>
        <v>3</v>
      </c>
      <c r="R238" s="4">
        <f t="shared" ca="1" si="48"/>
        <v>3</v>
      </c>
      <c r="Z238" s="4">
        <f t="shared" ca="1" si="39"/>
        <v>90.215808962644687</v>
      </c>
      <c r="AA238" s="4">
        <f t="shared" ca="1" si="40"/>
        <v>91.731137394043188</v>
      </c>
      <c r="AB238" s="7">
        <f t="shared" ca="1" si="41"/>
        <v>91.731137394043188</v>
      </c>
      <c r="AC238" s="7" t="e">
        <f t="shared" ca="1" si="42"/>
        <v>#NUM!</v>
      </c>
      <c r="AD238" s="7">
        <f t="shared" ca="1" si="43"/>
        <v>91.210561394043182</v>
      </c>
      <c r="AE238" s="7">
        <f t="shared" ca="1" si="44"/>
        <v>87.063999999999993</v>
      </c>
    </row>
    <row r="239" spans="5:31" x14ac:dyDescent="0.35">
      <c r="E239" s="23">
        <f t="shared" ca="1" si="49"/>
        <v>44801.87499999944</v>
      </c>
      <c r="F239" s="19">
        <f t="shared" ca="1" si="49"/>
        <v>44801.87499999944</v>
      </c>
      <c r="G239" s="20">
        <f t="shared" si="46"/>
        <v>21</v>
      </c>
      <c r="H239" t="str">
        <f t="shared" ca="1" si="38"/>
        <v>KIAH FDH22082821_00Z-GEFS</v>
      </c>
      <c r="I239">
        <v>230</v>
      </c>
      <c r="J239" s="4">
        <f ca="1">32+ 1.8*RTD("ice.xl",,$H239,_xll.ICEFldID(J$8))</f>
        <v>84.722000000000008</v>
      </c>
      <c r="K239" s="5">
        <f ca="1">32+ 1.8*RTD("ice.xl",,$H239,_xll.ICEFldID(K$8))</f>
        <v>84.722000000000008</v>
      </c>
      <c r="L239" s="4">
        <f ca="1">RTD("ice.xl",,$H239,_xll.ICEFldID(L$8))</f>
        <v>65.099999999999994</v>
      </c>
      <c r="M239" s="6" t="e">
        <f ca="1">RTD("ice.xl",,$H239,_xll.ICEFldID(M$8))/25.4</f>
        <v>#VALUE!</v>
      </c>
      <c r="N239" s="4">
        <f ca="1">RTD("ice.xl",,$H239,_xll.ICEFldID(N$8))/25.4</f>
        <v>0</v>
      </c>
      <c r="O239" s="5">
        <f ca="1">RTD("ice.xl",,$H239,_xll.ICEFldID(O$8))</f>
        <v>59</v>
      </c>
      <c r="P239" s="5">
        <f ca="1">RTD("ice.xl",,$H239,_xll.ICEFldID(P$8))</f>
        <v>146</v>
      </c>
      <c r="Q239" s="5">
        <f ca="1">RTD("ice.xl",,$H239,_xll.ICEFldID(Q$8))</f>
        <v>2.85</v>
      </c>
      <c r="R239" s="4">
        <f t="shared" ca="1" si="48"/>
        <v>2.85</v>
      </c>
      <c r="Z239" s="4">
        <f t="shared" ca="1" si="39"/>
        <v>88.948874396981523</v>
      </c>
      <c r="AA239" s="4">
        <f t="shared" ca="1" si="40"/>
        <v>90.370682344928994</v>
      </c>
      <c r="AB239" s="7">
        <f t="shared" ca="1" si="41"/>
        <v>90.370682344928994</v>
      </c>
      <c r="AC239" s="7" t="e">
        <f t="shared" ca="1" si="42"/>
        <v>#NUM!</v>
      </c>
      <c r="AD239" s="7">
        <f t="shared" ca="1" si="43"/>
        <v>89.464038344928994</v>
      </c>
      <c r="AE239" s="7">
        <f t="shared" ca="1" si="44"/>
        <v>85.953900000000019</v>
      </c>
    </row>
    <row r="240" spans="5:31" x14ac:dyDescent="0.35">
      <c r="E240" s="23">
        <f t="shared" ca="1" si="49"/>
        <v>44801.916666666104</v>
      </c>
      <c r="F240" s="19">
        <f t="shared" ca="1" si="49"/>
        <v>44801.916666666104</v>
      </c>
      <c r="G240" s="20">
        <f t="shared" si="46"/>
        <v>22</v>
      </c>
      <c r="H240" t="str">
        <f t="shared" ca="1" si="38"/>
        <v>KIAH FDH22082822_00Z-GEFS</v>
      </c>
      <c r="I240">
        <v>231</v>
      </c>
      <c r="J240" s="4" t="e">
        <f ca="1">32+ 1.8*RTD("ice.xl",,$H240,_xll.ICEFldID(J$8))</f>
        <v>#VALUE!</v>
      </c>
      <c r="K240" s="5" t="e">
        <f ca="1">32+ 1.8*RTD("ice.xl",,$H240,_xll.ICEFldID(K$8))</f>
        <v>#VALUE!</v>
      </c>
      <c r="L240" s="4" t="str">
        <f ca="1">RTD("ice.xl",,$H240,_xll.ICEFldID(L$8))</f>
        <v/>
      </c>
      <c r="M240" s="6" t="e">
        <f ca="1">RTD("ice.xl",,$H240,_xll.ICEFldID(M$8))/25.4</f>
        <v>#VALUE!</v>
      </c>
      <c r="N240" s="4" t="e">
        <f ca="1">RTD("ice.xl",,$H240,_xll.ICEFldID(N$8))/25.4</f>
        <v>#VALUE!</v>
      </c>
      <c r="O240" s="5" t="str">
        <f ca="1">RTD("ice.xl",,$H240,_xll.ICEFldID(O$8))</f>
        <v/>
      </c>
      <c r="P240" s="5" t="str">
        <f ca="1">RTD("ice.xl",,$H240,_xll.ICEFldID(P$8))</f>
        <v/>
      </c>
      <c r="Q240" s="5" t="str">
        <f ca="1">RTD("ice.xl",,$H240,_xll.ICEFldID(Q$8))</f>
        <v/>
      </c>
      <c r="R240" s="4" t="str">
        <f t="shared" ca="1" si="48"/>
        <v/>
      </c>
      <c r="Z240" s="4" t="e">
        <f t="shared" ca="1" si="39"/>
        <v>#VALUE!</v>
      </c>
      <c r="AA240" s="4" t="e">
        <f t="shared" ca="1" si="40"/>
        <v>#VALUE!</v>
      </c>
      <c r="AB240" s="7" t="e">
        <f t="shared" ca="1" si="41"/>
        <v>#VALUE!</v>
      </c>
      <c r="AC240" s="7" t="e">
        <f t="shared" ca="1" si="42"/>
        <v>#VALUE!</v>
      </c>
      <c r="AD240" s="7" t="e">
        <f t="shared" ca="1" si="43"/>
        <v>#VALUE!</v>
      </c>
      <c r="AE240" s="7" t="e">
        <f t="shared" ca="1" si="44"/>
        <v>#VALUE!</v>
      </c>
    </row>
    <row r="241" spans="5:31" x14ac:dyDescent="0.35">
      <c r="E241" s="23">
        <f t="shared" ca="1" si="49"/>
        <v>44801.958333332768</v>
      </c>
      <c r="F241" s="19">
        <f t="shared" ca="1" si="49"/>
        <v>44801.958333332768</v>
      </c>
      <c r="G241" s="20">
        <f t="shared" si="46"/>
        <v>23</v>
      </c>
      <c r="H241" t="str">
        <f t="shared" ca="1" si="38"/>
        <v>KIAH FDH22082823_00Z-GEFS</v>
      </c>
      <c r="I241">
        <v>232</v>
      </c>
      <c r="J241" s="4" t="e">
        <f ca="1">32+ 1.8*RTD("ice.xl",,$H241,_xll.ICEFldID(J$8))</f>
        <v>#VALUE!</v>
      </c>
      <c r="K241" s="5" t="e">
        <f ca="1">32+ 1.8*RTD("ice.xl",,$H241,_xll.ICEFldID(K$8))</f>
        <v>#VALUE!</v>
      </c>
      <c r="L241" s="4" t="str">
        <f ca="1">RTD("ice.xl",,$H241,_xll.ICEFldID(L$8))</f>
        <v/>
      </c>
      <c r="M241" s="6" t="e">
        <f ca="1">RTD("ice.xl",,$H241,_xll.ICEFldID(M$8))/25.4</f>
        <v>#VALUE!</v>
      </c>
      <c r="N241" s="4" t="e">
        <f ca="1">RTD("ice.xl",,$H241,_xll.ICEFldID(N$8))/25.4</f>
        <v>#VALUE!</v>
      </c>
      <c r="O241" s="5" t="str">
        <f ca="1">RTD("ice.xl",,$H241,_xll.ICEFldID(O$8))</f>
        <v/>
      </c>
      <c r="P241" s="5" t="str">
        <f ca="1">RTD("ice.xl",,$H241,_xll.ICEFldID(P$8))</f>
        <v/>
      </c>
      <c r="Q241" s="5" t="str">
        <f ca="1">RTD("ice.xl",,$H241,_xll.ICEFldID(Q$8))</f>
        <v/>
      </c>
      <c r="R241" s="4" t="str">
        <f t="shared" ca="1" si="48"/>
        <v/>
      </c>
      <c r="Z241" s="4" t="e">
        <f t="shared" ca="1" si="39"/>
        <v>#VALUE!</v>
      </c>
      <c r="AA241" s="4" t="e">
        <f t="shared" ca="1" si="40"/>
        <v>#VALUE!</v>
      </c>
      <c r="AB241" s="7" t="e">
        <f t="shared" ca="1" si="41"/>
        <v>#VALUE!</v>
      </c>
      <c r="AC241" s="7" t="e">
        <f t="shared" ca="1" si="42"/>
        <v>#VALUE!</v>
      </c>
      <c r="AD241" s="7" t="e">
        <f t="shared" ca="1" si="43"/>
        <v>#VALUE!</v>
      </c>
      <c r="AE241" s="7" t="e">
        <f t="shared" ca="1" si="44"/>
        <v>#VALUE!</v>
      </c>
    </row>
    <row r="242" spans="5:31" x14ac:dyDescent="0.35">
      <c r="E242" s="23">
        <f t="shared" ca="1" si="49"/>
        <v>44801.999999999432</v>
      </c>
      <c r="F242" s="19">
        <f t="shared" ca="1" si="49"/>
        <v>44801.999999999432</v>
      </c>
      <c r="G242" s="20">
        <f t="shared" si="46"/>
        <v>24</v>
      </c>
      <c r="H242" t="str">
        <f t="shared" ca="1" si="38"/>
        <v>KIAH FDH22082824_00Z-GEFS</v>
      </c>
      <c r="I242">
        <v>233</v>
      </c>
      <c r="J242" s="4">
        <f ca="1">32+ 1.8*RTD("ice.xl",,$H242,_xll.ICEFldID(J$8))</f>
        <v>81.373999999999995</v>
      </c>
      <c r="K242" s="5">
        <f ca="1">32+ 1.8*RTD("ice.xl",,$H242,_xll.ICEFldID(K$8))</f>
        <v>81.373999999999995</v>
      </c>
      <c r="L242" s="4">
        <f ca="1">RTD("ice.xl",,$H242,_xll.ICEFldID(L$8))</f>
        <v>72.599999999999994</v>
      </c>
      <c r="M242" s="6" t="e">
        <f ca="1">RTD("ice.xl",,$H242,_xll.ICEFldID(M$8))/25.4</f>
        <v>#VALUE!</v>
      </c>
      <c r="N242" s="4">
        <f ca="1">RTD("ice.xl",,$H242,_xll.ICEFldID(N$8))/25.4</f>
        <v>0</v>
      </c>
      <c r="O242" s="5">
        <f ca="1">RTD("ice.xl",,$H242,_xll.ICEFldID(O$8))</f>
        <v>51</v>
      </c>
      <c r="P242" s="5">
        <f ca="1">RTD("ice.xl",,$H242,_xll.ICEFldID(P$8))</f>
        <v>157.69999999999999</v>
      </c>
      <c r="Q242" s="5">
        <f ca="1">RTD("ice.xl",,$H242,_xll.ICEFldID(Q$8))</f>
        <v>2.65</v>
      </c>
      <c r="R242" s="4">
        <f t="shared" ca="1" si="48"/>
        <v>2.65</v>
      </c>
      <c r="Z242" s="4">
        <f t="shared" ca="1" si="39"/>
        <v>85.188890635654133</v>
      </c>
      <c r="AA242" s="4">
        <f t="shared" ca="1" si="40"/>
        <v>85.784300199476334</v>
      </c>
      <c r="AB242" s="7">
        <f t="shared" ca="1" si="41"/>
        <v>85.784300199476334</v>
      </c>
      <c r="AC242" s="7" t="e">
        <f t="shared" ca="1" si="42"/>
        <v>#NUM!</v>
      </c>
      <c r="AD242" s="7">
        <f t="shared" ca="1" si="43"/>
        <v>84.389052199476339</v>
      </c>
      <c r="AE242" s="7">
        <f t="shared" ca="1" si="44"/>
        <v>82.623599999999996</v>
      </c>
    </row>
    <row r="243" spans="5:31" x14ac:dyDescent="0.35">
      <c r="E243" s="23">
        <f t="shared" ca="1" si="49"/>
        <v>44802.041666666097</v>
      </c>
      <c r="F243" s="19">
        <f t="shared" ca="1" si="49"/>
        <v>44802.041666666097</v>
      </c>
      <c r="G243" s="20">
        <f t="shared" si="46"/>
        <v>1</v>
      </c>
      <c r="H243" t="str">
        <f t="shared" ca="1" si="38"/>
        <v>KIAH FDH2208291_00Z-GEFS</v>
      </c>
      <c r="I243">
        <v>234</v>
      </c>
      <c r="J243" s="4">
        <f ca="1">32+ 1.8*RTD("ice.xl",,$H243,_xll.ICEFldID(J$8))</f>
        <v>80.257999999999996</v>
      </c>
      <c r="K243" s="5">
        <f ca="1">32+ 1.8*RTD("ice.xl",,$H243,_xll.ICEFldID(K$8))</f>
        <v>80.257999999999996</v>
      </c>
      <c r="L243" s="4">
        <f ca="1">RTD("ice.xl",,$H243,_xll.ICEFldID(L$8))</f>
        <v>75.099999999999994</v>
      </c>
      <c r="M243" s="6" t="e">
        <f ca="1">RTD("ice.xl",,$H243,_xll.ICEFldID(M$8))/25.4</f>
        <v>#VALUE!</v>
      </c>
      <c r="N243" s="4">
        <f ca="1">RTD("ice.xl",,$H243,_xll.ICEFldID(N$8))/25.4</f>
        <v>0</v>
      </c>
      <c r="O243" s="5">
        <f ca="1">RTD("ice.xl",,$H243,_xll.ICEFldID(O$8))</f>
        <v>49</v>
      </c>
      <c r="P243" s="5">
        <f ca="1">RTD("ice.xl",,$H243,_xll.ICEFldID(P$8))</f>
        <v>160.30000000000001</v>
      </c>
      <c r="Q243" s="5">
        <f ca="1">RTD("ice.xl",,$H243,_xll.ICEFldID(Q$8))</f>
        <v>2.65</v>
      </c>
      <c r="R243" s="4">
        <f t="shared" ca="1" si="48"/>
        <v>2.65</v>
      </c>
      <c r="Z243" s="4">
        <f t="shared" ca="1" si="39"/>
        <v>83.937700630682485</v>
      </c>
      <c r="AA243" s="4">
        <f t="shared" ca="1" si="40"/>
        <v>84.073760742499132</v>
      </c>
      <c r="AB243" s="7">
        <f t="shared" ca="1" si="41"/>
        <v>84.073760742499132</v>
      </c>
      <c r="AC243" s="7" t="e">
        <f t="shared" ca="1" si="42"/>
        <v>#NUM!</v>
      </c>
      <c r="AD243" s="7">
        <f t="shared" ca="1" si="43"/>
        <v>82.738844742499126</v>
      </c>
      <c r="AE243" s="7">
        <f t="shared" ca="1" si="44"/>
        <v>81.513499999999993</v>
      </c>
    </row>
    <row r="244" spans="5:31" x14ac:dyDescent="0.35">
      <c r="E244" s="23">
        <f t="shared" ca="1" si="49"/>
        <v>44802.083333332761</v>
      </c>
      <c r="F244" s="19">
        <f t="shared" ca="1" si="49"/>
        <v>44802.083333332761</v>
      </c>
      <c r="G244" s="20">
        <f t="shared" si="46"/>
        <v>2</v>
      </c>
      <c r="H244" t="str">
        <f t="shared" ca="1" si="38"/>
        <v>KIAH FDH2208292_00Z-GEFS</v>
      </c>
      <c r="I244">
        <v>235</v>
      </c>
      <c r="J244" s="4">
        <f ca="1">32+ 1.8*RTD("ice.xl",,$H244,_xll.ICEFldID(J$8))</f>
        <v>79.897999999999996</v>
      </c>
      <c r="K244" s="5">
        <f ca="1">32+ 1.8*RTD("ice.xl",,$H244,_xll.ICEFldID(K$8))</f>
        <v>79.897999999999996</v>
      </c>
      <c r="L244" s="4">
        <f ca="1">RTD("ice.xl",,$H244,_xll.ICEFldID(L$8))</f>
        <v>76.2</v>
      </c>
      <c r="M244" s="6" t="e">
        <f ca="1">RTD("ice.xl",,$H244,_xll.ICEFldID(M$8))/25.4</f>
        <v>#VALUE!</v>
      </c>
      <c r="N244" s="4">
        <f ca="1">RTD("ice.xl",,$H244,_xll.ICEFldID(N$8))/25.4</f>
        <v>0</v>
      </c>
      <c r="O244" s="5">
        <f ca="1">RTD("ice.xl",,$H244,_xll.ICEFldID(O$8))</f>
        <v>47</v>
      </c>
      <c r="P244" s="5">
        <f ca="1">RTD("ice.xl",,$H244,_xll.ICEFldID(P$8))</f>
        <v>159.30000000000001</v>
      </c>
      <c r="Q244" s="5">
        <f ca="1">RTD("ice.xl",,$H244,_xll.ICEFldID(Q$8))</f>
        <v>2.48</v>
      </c>
      <c r="R244" s="4">
        <f t="shared" ca="1" si="48"/>
        <v>2.48</v>
      </c>
      <c r="Z244" s="4">
        <f t="shared" ca="1" si="39"/>
        <v>83.553744415713098</v>
      </c>
      <c r="AA244" s="4">
        <f t="shared" ca="1" si="40"/>
        <v>83.537523860680523</v>
      </c>
      <c r="AB244" s="7">
        <f t="shared" ca="1" si="41"/>
        <v>83.537523860680523</v>
      </c>
      <c r="AC244" s="7" t="e">
        <f t="shared" ca="1" si="42"/>
        <v>#NUM!</v>
      </c>
      <c r="AD244" s="7">
        <f t="shared" ca="1" si="43"/>
        <v>82.287571860680529</v>
      </c>
      <c r="AE244" s="7">
        <f t="shared" ca="1" si="44"/>
        <v>81.169200000000004</v>
      </c>
    </row>
    <row r="245" spans="5:31" x14ac:dyDescent="0.35">
      <c r="E245" s="23">
        <f t="shared" ca="1" si="49"/>
        <v>44802.124999999425</v>
      </c>
      <c r="F245" s="19">
        <f t="shared" ca="1" si="49"/>
        <v>44802.124999999425</v>
      </c>
      <c r="G245" s="20">
        <f t="shared" si="46"/>
        <v>3</v>
      </c>
      <c r="H245" t="str">
        <f t="shared" ca="1" si="38"/>
        <v>KIAH FDH2208293_00Z-GEFS</v>
      </c>
      <c r="I245">
        <v>236</v>
      </c>
      <c r="J245" s="4">
        <f ca="1">32+ 1.8*RTD("ice.xl",,$H245,_xll.ICEFldID(J$8))</f>
        <v>79.538000000000011</v>
      </c>
      <c r="K245" s="5">
        <f ca="1">32+ 1.8*RTD("ice.xl",,$H245,_xll.ICEFldID(K$8))</f>
        <v>79.538000000000011</v>
      </c>
      <c r="L245" s="4">
        <f ca="1">RTD("ice.xl",,$H245,_xll.ICEFldID(L$8))</f>
        <v>77.3</v>
      </c>
      <c r="M245" s="6" t="e">
        <f ca="1">RTD("ice.xl",,$H245,_xll.ICEFldID(M$8))/25.4</f>
        <v>#VALUE!</v>
      </c>
      <c r="N245" s="4">
        <f ca="1">RTD("ice.xl",,$H245,_xll.ICEFldID(N$8))/25.4</f>
        <v>0</v>
      </c>
      <c r="O245" s="5">
        <f ca="1">RTD("ice.xl",,$H245,_xll.ICEFldID(O$8))</f>
        <v>45</v>
      </c>
      <c r="P245" s="5">
        <f ca="1">RTD("ice.xl",,$H245,_xll.ICEFldID(P$8))</f>
        <v>158.5</v>
      </c>
      <c r="Q245" s="5">
        <f ca="1">RTD("ice.xl",,$H245,_xll.ICEFldID(Q$8))</f>
        <v>2.3199999999999998</v>
      </c>
      <c r="R245" s="4">
        <f t="shared" ca="1" si="48"/>
        <v>2.3199999999999998</v>
      </c>
      <c r="Z245" s="4">
        <f t="shared" ca="1" si="39"/>
        <v>83.17348165452934</v>
      </c>
      <c r="AA245" s="4">
        <f t="shared" ca="1" si="40"/>
        <v>82.980227819179703</v>
      </c>
      <c r="AB245" s="7">
        <f t="shared" ca="1" si="41"/>
        <v>82.980227819179703</v>
      </c>
      <c r="AC245" s="7" t="e">
        <f t="shared" ca="1" si="42"/>
        <v>#NUM!</v>
      </c>
      <c r="AD245" s="7">
        <f t="shared" ca="1" si="43"/>
        <v>81.831079819179706</v>
      </c>
      <c r="AE245" s="7">
        <f t="shared" ca="1" si="44"/>
        <v>80.824900000000014</v>
      </c>
    </row>
    <row r="246" spans="5:31" x14ac:dyDescent="0.35">
      <c r="E246" s="23">
        <f t="shared" ca="1" si="49"/>
        <v>44802.166666666089</v>
      </c>
      <c r="F246" s="19">
        <f t="shared" ca="1" si="49"/>
        <v>44802.166666666089</v>
      </c>
      <c r="G246" s="20">
        <f t="shared" si="46"/>
        <v>4</v>
      </c>
      <c r="H246" t="str">
        <f t="shared" ca="1" si="38"/>
        <v>KIAH FDH2208294_00Z-GEFS</v>
      </c>
      <c r="I246">
        <v>237</v>
      </c>
      <c r="J246" s="4">
        <f ca="1">32+ 1.8*RTD("ice.xl",,$H246,_xll.ICEFldID(J$8))</f>
        <v>79.177999999999997</v>
      </c>
      <c r="K246" s="5">
        <f ca="1">32+ 1.8*RTD("ice.xl",,$H246,_xll.ICEFldID(K$8))</f>
        <v>79.177999999999997</v>
      </c>
      <c r="L246" s="4">
        <f ca="1">RTD("ice.xl",,$H246,_xll.ICEFldID(L$8))</f>
        <v>78.3</v>
      </c>
      <c r="M246" s="6" t="e">
        <f ca="1">RTD("ice.xl",,$H246,_xll.ICEFldID(M$8))/25.4</f>
        <v>#VALUE!</v>
      </c>
      <c r="N246" s="4">
        <f ca="1">RTD("ice.xl",,$H246,_xll.ICEFldID(N$8))/25.4</f>
        <v>0</v>
      </c>
      <c r="O246" s="5">
        <f ca="1">RTD("ice.xl",,$H246,_xll.ICEFldID(O$8))</f>
        <v>43</v>
      </c>
      <c r="P246" s="5">
        <f ca="1">RTD("ice.xl",,$H246,_xll.ICEFldID(P$8))</f>
        <v>157.4</v>
      </c>
      <c r="Q246" s="5">
        <f ca="1">RTD("ice.xl",,$H246,_xll.ICEFldID(Q$8))</f>
        <v>2.19</v>
      </c>
      <c r="R246" s="4">
        <f t="shared" ca="1" si="48"/>
        <v>2.19</v>
      </c>
      <c r="Z246" s="4">
        <f t="shared" ca="1" si="39"/>
        <v>82.793638600033134</v>
      </c>
      <c r="AA246" s="4">
        <f t="shared" ca="1" si="40"/>
        <v>82.392546250499819</v>
      </c>
      <c r="AB246" s="7">
        <f t="shared" ca="1" si="41"/>
        <v>82.392546250499819</v>
      </c>
      <c r="AC246" s="7" t="e">
        <f t="shared" ca="1" si="42"/>
        <v>#NUM!</v>
      </c>
      <c r="AD246" s="7">
        <f t="shared" ca="1" si="43"/>
        <v>81.344398250499822</v>
      </c>
      <c r="AE246" s="7">
        <f t="shared" ca="1" si="44"/>
        <v>80.475899999999996</v>
      </c>
    </row>
    <row r="247" spans="5:31" x14ac:dyDescent="0.35">
      <c r="E247" s="23">
        <f t="shared" ca="1" si="49"/>
        <v>44802.208333332754</v>
      </c>
      <c r="F247" s="19">
        <f t="shared" ca="1" si="49"/>
        <v>44802.208333332754</v>
      </c>
      <c r="G247" s="20">
        <f t="shared" si="46"/>
        <v>5</v>
      </c>
      <c r="H247" t="str">
        <f t="shared" ca="1" si="38"/>
        <v>KIAH FDH2208295_00Z-GEFS</v>
      </c>
      <c r="I247">
        <v>238</v>
      </c>
      <c r="J247" s="4">
        <f ca="1">32+ 1.8*RTD("ice.xl",,$H247,_xll.ICEFldID(J$8))</f>
        <v>78.818000000000012</v>
      </c>
      <c r="K247" s="5">
        <f ca="1">32+ 1.8*RTD("ice.xl",,$H247,_xll.ICEFldID(K$8))</f>
        <v>78.818000000000012</v>
      </c>
      <c r="L247" s="4">
        <f ca="1">RTD("ice.xl",,$H247,_xll.ICEFldID(L$8))</f>
        <v>79.400000000000006</v>
      </c>
      <c r="M247" s="6" t="e">
        <f ca="1">RTD("ice.xl",,$H247,_xll.ICEFldID(M$8))/25.4</f>
        <v>#VALUE!</v>
      </c>
      <c r="N247" s="4">
        <f ca="1">RTD("ice.xl",,$H247,_xll.ICEFldID(N$8))/25.4</f>
        <v>0</v>
      </c>
      <c r="O247" s="5">
        <f ca="1">RTD("ice.xl",,$H247,_xll.ICEFldID(O$8))</f>
        <v>41</v>
      </c>
      <c r="P247" s="5">
        <f ca="1">RTD("ice.xl",,$H247,_xll.ICEFldID(P$8))</f>
        <v>144</v>
      </c>
      <c r="Q247" s="5">
        <f ca="1">RTD("ice.xl",,$H247,_xll.ICEFldID(Q$8))</f>
        <v>2.09</v>
      </c>
      <c r="R247" s="4">
        <f t="shared" ca="1" si="48"/>
        <v>2.09</v>
      </c>
      <c r="Z247" s="4">
        <f t="shared" ca="1" si="39"/>
        <v>82.412791455750835</v>
      </c>
      <c r="AA247" s="4">
        <f t="shared" ca="1" si="40"/>
        <v>81.793221147880558</v>
      </c>
      <c r="AB247" s="7">
        <f t="shared" ca="1" si="41"/>
        <v>81.793221147880558</v>
      </c>
      <c r="AC247" s="7" t="e">
        <f t="shared" ca="1" si="42"/>
        <v>#NUM!</v>
      </c>
      <c r="AD247" s="7">
        <f t="shared" ca="1" si="43"/>
        <v>80.876837147880565</v>
      </c>
      <c r="AE247" s="7">
        <f t="shared" ca="1" si="44"/>
        <v>80.13160000000002</v>
      </c>
    </row>
    <row r="248" spans="5:31" x14ac:dyDescent="0.35">
      <c r="E248" s="23">
        <f t="shared" ca="1" si="49"/>
        <v>44802.249999999418</v>
      </c>
      <c r="F248" s="19">
        <f t="shared" ca="1" si="49"/>
        <v>44802.249999999418</v>
      </c>
      <c r="G248" s="20">
        <f t="shared" si="46"/>
        <v>6</v>
      </c>
      <c r="H248" t="str">
        <f t="shared" ca="1" si="38"/>
        <v>KIAH FDH2208296_00Z-GEFS</v>
      </c>
      <c r="I248">
        <v>239</v>
      </c>
      <c r="J248" s="4">
        <f ca="1">32+ 1.8*RTD("ice.xl",,$H248,_xll.ICEFldID(J$8))</f>
        <v>78.457999999999998</v>
      </c>
      <c r="K248" s="5">
        <f ca="1">32+ 1.8*RTD("ice.xl",,$H248,_xll.ICEFldID(K$8))</f>
        <v>78.457999999999998</v>
      </c>
      <c r="L248" s="4">
        <f ca="1">RTD("ice.xl",,$H248,_xll.ICEFldID(L$8))</f>
        <v>80.5</v>
      </c>
      <c r="M248" s="6" t="e">
        <f ca="1">RTD("ice.xl",,$H248,_xll.ICEFldID(M$8))/25.4</f>
        <v>#VALUE!</v>
      </c>
      <c r="N248" s="4">
        <f ca="1">RTD("ice.xl",,$H248,_xll.ICEFldID(N$8))/25.4</f>
        <v>0</v>
      </c>
      <c r="O248" s="5">
        <f ca="1">RTD("ice.xl",,$H248,_xll.ICEFldID(O$8))</f>
        <v>39</v>
      </c>
      <c r="P248" s="5">
        <f ca="1">RTD("ice.xl",,$H248,_xll.ICEFldID(P$8))</f>
        <v>141.5</v>
      </c>
      <c r="Q248" s="5">
        <f ca="1">RTD("ice.xl",,$H248,_xll.ICEFldID(Q$8))</f>
        <v>2.0499999999999998</v>
      </c>
      <c r="R248" s="4">
        <f t="shared" ca="1" si="48"/>
        <v>2.0499999999999998</v>
      </c>
      <c r="Z248" s="4">
        <f t="shared" ca="1" si="39"/>
        <v>82.02355951018221</v>
      </c>
      <c r="AA248" s="4">
        <f t="shared" ca="1" si="40"/>
        <v>79.787300000000002</v>
      </c>
      <c r="AB248" s="7">
        <f t="shared" ca="1" si="41"/>
        <v>81.171046278504974</v>
      </c>
      <c r="AC248" s="7" t="e">
        <f t="shared" ca="1" si="42"/>
        <v>#NUM!</v>
      </c>
      <c r="AD248" s="7">
        <f t="shared" ca="1" si="43"/>
        <v>80.402266278504968</v>
      </c>
      <c r="AE248" s="7">
        <f t="shared" ca="1" si="44"/>
        <v>79.787300000000002</v>
      </c>
    </row>
    <row r="249" spans="5:31" x14ac:dyDescent="0.35">
      <c r="E249" s="23">
        <f t="shared" ca="1" si="49"/>
        <v>44802.291666666082</v>
      </c>
      <c r="F249" s="19">
        <f t="shared" ca="1" si="49"/>
        <v>44802.291666666082</v>
      </c>
      <c r="G249" s="20">
        <f t="shared" si="46"/>
        <v>7</v>
      </c>
      <c r="H249" t="str">
        <f t="shared" ca="1" si="38"/>
        <v>KIAH FDH2208297_00Z-GEFS</v>
      </c>
      <c r="I249">
        <v>240</v>
      </c>
      <c r="J249" s="4">
        <f ca="1">32+ 1.8*RTD("ice.xl",,$H249,_xll.ICEFldID(J$8))</f>
        <v>78.097999999999999</v>
      </c>
      <c r="K249" s="5">
        <f ca="1">32+ 1.8*RTD("ice.xl",,$H249,_xll.ICEFldID(K$8))</f>
        <v>78.097999999999999</v>
      </c>
      <c r="L249" s="4">
        <f ca="1">RTD("ice.xl",,$H249,_xll.ICEFldID(L$8))</f>
        <v>81.599999999999994</v>
      </c>
      <c r="M249" s="6" t="e">
        <f ca="1">RTD("ice.xl",,$H249,_xll.ICEFldID(M$8))/25.4</f>
        <v>#VALUE!</v>
      </c>
      <c r="N249" s="4">
        <f ca="1">RTD("ice.xl",,$H249,_xll.ICEFldID(N$8))/25.4</f>
        <v>0</v>
      </c>
      <c r="O249" s="5">
        <f ca="1">RTD("ice.xl",,$H249,_xll.ICEFldID(O$8))</f>
        <v>37</v>
      </c>
      <c r="P249" s="5">
        <f ca="1">RTD("ice.xl",,$H249,_xll.ICEFldID(P$8))</f>
        <v>139.5</v>
      </c>
      <c r="Q249" s="5">
        <f ca="1">RTD("ice.xl",,$H249,_xll.ICEFldID(Q$8))</f>
        <v>2.04</v>
      </c>
      <c r="R249" s="4">
        <f t="shared" ca="1" si="48"/>
        <v>2.04</v>
      </c>
      <c r="Z249" s="4">
        <f t="shared" ca="1" si="39"/>
        <v>81.629261435731621</v>
      </c>
      <c r="AA249" s="4">
        <f t="shared" ca="1" si="40"/>
        <v>79.443000000000012</v>
      </c>
      <c r="AB249" s="7">
        <f t="shared" ca="1" si="41"/>
        <v>80.525389553202032</v>
      </c>
      <c r="AC249" s="7" t="e">
        <f t="shared" ca="1" si="42"/>
        <v>#NUM!</v>
      </c>
      <c r="AD249" s="7">
        <f t="shared" ca="1" si="43"/>
        <v>79.920053553202038</v>
      </c>
      <c r="AE249" s="7">
        <f t="shared" ca="1" si="44"/>
        <v>79.443000000000012</v>
      </c>
    </row>
    <row r="250" spans="5:31" x14ac:dyDescent="0.35">
      <c r="E250" s="23">
        <f t="shared" ca="1" si="49"/>
        <v>44802.333333332746</v>
      </c>
      <c r="F250" s="19">
        <f t="shared" ca="1" si="49"/>
        <v>44802.333333332746</v>
      </c>
      <c r="G250" s="20">
        <f t="shared" si="46"/>
        <v>8</v>
      </c>
      <c r="H250" t="str">
        <f t="shared" ca="1" si="38"/>
        <v>KIAH FDH2208298_00Z-GEFS</v>
      </c>
      <c r="I250">
        <v>241</v>
      </c>
      <c r="J250" s="4">
        <f ca="1">32+ 1.8*RTD("ice.xl",,$H250,_xll.ICEFldID(J$8))</f>
        <v>80.240000000000009</v>
      </c>
      <c r="K250" s="5">
        <f ca="1">32+ 1.8*RTD("ice.xl",,$H250,_xll.ICEFldID(K$8))</f>
        <v>80.240000000000009</v>
      </c>
      <c r="L250" s="4">
        <f ca="1">RTD("ice.xl",,$H250,_xll.ICEFldID(L$8))</f>
        <v>76.599999999999994</v>
      </c>
      <c r="M250" s="6" t="e">
        <f ca="1">RTD("ice.xl",,$H250,_xll.ICEFldID(M$8))/25.4</f>
        <v>#VALUE!</v>
      </c>
      <c r="N250" s="4">
        <f ca="1">RTD("ice.xl",,$H250,_xll.ICEFldID(N$8))/25.4</f>
        <v>0</v>
      </c>
      <c r="O250" s="5">
        <f ca="1">RTD("ice.xl",,$H250,_xll.ICEFldID(O$8))</f>
        <v>38</v>
      </c>
      <c r="P250" s="5">
        <f ca="1">RTD("ice.xl",,$H250,_xll.ICEFldID(P$8))</f>
        <v>136.4</v>
      </c>
      <c r="Q250" s="5">
        <f ca="1">RTD("ice.xl",,$H250,_xll.ICEFldID(Q$8))</f>
        <v>2.14</v>
      </c>
      <c r="R250" s="4">
        <f t="shared" ca="1" si="48"/>
        <v>2.14</v>
      </c>
      <c r="Z250" s="4">
        <f t="shared" ca="1" si="39"/>
        <v>83.974397104001369</v>
      </c>
      <c r="AA250" s="4">
        <f t="shared" ca="1" si="40"/>
        <v>84.252155616520739</v>
      </c>
      <c r="AB250" s="7">
        <f t="shared" ca="1" si="41"/>
        <v>84.252155616520739</v>
      </c>
      <c r="AC250" s="7" t="e">
        <f t="shared" ca="1" si="42"/>
        <v>#NUM!</v>
      </c>
      <c r="AD250" s="7">
        <f t="shared" ca="1" si="43"/>
        <v>83.116475616520745</v>
      </c>
      <c r="AE250" s="7">
        <f t="shared" ca="1" si="44"/>
        <v>81.564200000000014</v>
      </c>
    </row>
    <row r="251" spans="5:31" x14ac:dyDescent="0.35">
      <c r="E251" s="23">
        <f t="shared" ref="E251:F266" ca="1" si="50">E250 + 1/24</f>
        <v>44802.374999999411</v>
      </c>
      <c r="F251" s="19">
        <f t="shared" ca="1" si="50"/>
        <v>44802.374999999411</v>
      </c>
      <c r="G251" s="20">
        <f t="shared" si="46"/>
        <v>9</v>
      </c>
      <c r="H251" t="str">
        <f t="shared" ca="1" si="38"/>
        <v>KIAH FDH2208299_00Z-GEFS</v>
      </c>
      <c r="I251">
        <v>242</v>
      </c>
      <c r="J251" s="4">
        <f ca="1">32+ 1.8*RTD("ice.xl",,$H251,_xll.ICEFldID(J$8))</f>
        <v>82.4</v>
      </c>
      <c r="K251" s="5">
        <f ca="1">32+ 1.8*RTD("ice.xl",,$H251,_xll.ICEFldID(K$8))</f>
        <v>82.4</v>
      </c>
      <c r="L251" s="4">
        <f ca="1">RTD("ice.xl",,$H251,_xll.ICEFldID(L$8))</f>
        <v>71.7</v>
      </c>
      <c r="M251" s="6" t="e">
        <f ca="1">RTD("ice.xl",,$H251,_xll.ICEFldID(M$8))/25.4</f>
        <v>#VALUE!</v>
      </c>
      <c r="N251" s="4">
        <f ca="1">RTD("ice.xl",,$H251,_xll.ICEFldID(N$8))/25.4</f>
        <v>0</v>
      </c>
      <c r="O251" s="5">
        <f ca="1">RTD("ice.xl",,$H251,_xll.ICEFldID(O$8))</f>
        <v>38</v>
      </c>
      <c r="P251" s="5">
        <f ca="1">RTD("ice.xl",,$H251,_xll.ICEFldID(P$8))</f>
        <v>137.19999999999999</v>
      </c>
      <c r="Q251" s="5">
        <f ca="1">RTD("ice.xl",,$H251,_xll.ICEFldID(Q$8))</f>
        <v>2.2599999999999998</v>
      </c>
      <c r="R251" s="4">
        <f t="shared" ca="1" si="48"/>
        <v>2.2599999999999998</v>
      </c>
      <c r="Z251" s="4">
        <f t="shared" ca="1" si="39"/>
        <v>86.35458033386692</v>
      </c>
      <c r="AA251" s="4">
        <f t="shared" ca="1" si="40"/>
        <v>87.612994018563867</v>
      </c>
      <c r="AB251" s="7">
        <f t="shared" ca="1" si="41"/>
        <v>87.612994018563867</v>
      </c>
      <c r="AC251" s="7" t="e">
        <f t="shared" ca="1" si="42"/>
        <v>#NUM!</v>
      </c>
      <c r="AD251" s="7">
        <f t="shared" ca="1" si="43"/>
        <v>86.389394018563863</v>
      </c>
      <c r="AE251" s="7">
        <f t="shared" ca="1" si="44"/>
        <v>83.709900000000005</v>
      </c>
    </row>
    <row r="252" spans="5:31" x14ac:dyDescent="0.35">
      <c r="E252" s="23">
        <f t="shared" ca="1" si="50"/>
        <v>44802.416666666075</v>
      </c>
      <c r="F252" s="19">
        <f t="shared" ca="1" si="50"/>
        <v>44802.416666666075</v>
      </c>
      <c r="G252" s="20">
        <f t="shared" si="46"/>
        <v>10</v>
      </c>
      <c r="H252" t="str">
        <f t="shared" ca="1" si="38"/>
        <v>KIAH FDH22082910_00Z-GEFS</v>
      </c>
      <c r="I252">
        <v>243</v>
      </c>
      <c r="J252" s="4" t="e">
        <f ca="1">32+ 1.8*RTD("ice.xl",,$H252,_xll.ICEFldID(J$8))</f>
        <v>#VALUE!</v>
      </c>
      <c r="K252" s="5" t="e">
        <f ca="1">32+ 1.8*RTD("ice.xl",,$H252,_xll.ICEFldID(K$8))</f>
        <v>#VALUE!</v>
      </c>
      <c r="L252" s="4" t="str">
        <f ca="1">RTD("ice.xl",,$H252,_xll.ICEFldID(L$8))</f>
        <v/>
      </c>
      <c r="M252" s="6" t="e">
        <f ca="1">RTD("ice.xl",,$H252,_xll.ICEFldID(M$8))/25.4</f>
        <v>#VALUE!</v>
      </c>
      <c r="N252" s="4" t="e">
        <f ca="1">RTD("ice.xl",,$H252,_xll.ICEFldID(N$8))/25.4</f>
        <v>#VALUE!</v>
      </c>
      <c r="O252" s="5" t="str">
        <f ca="1">RTD("ice.xl",,$H252,_xll.ICEFldID(O$8))</f>
        <v/>
      </c>
      <c r="P252" s="5" t="str">
        <f ca="1">RTD("ice.xl",,$H252,_xll.ICEFldID(P$8))</f>
        <v/>
      </c>
      <c r="Q252" s="5" t="str">
        <f ca="1">RTD("ice.xl",,$H252,_xll.ICEFldID(Q$8))</f>
        <v/>
      </c>
      <c r="R252" s="4" t="str">
        <f t="shared" ca="1" si="48"/>
        <v/>
      </c>
      <c r="Z252" s="4" t="e">
        <f t="shared" ca="1" si="39"/>
        <v>#VALUE!</v>
      </c>
      <c r="AA252" s="4" t="e">
        <f t="shared" ca="1" si="40"/>
        <v>#VALUE!</v>
      </c>
      <c r="AB252" s="7" t="e">
        <f t="shared" ca="1" si="41"/>
        <v>#VALUE!</v>
      </c>
      <c r="AC252" s="7" t="e">
        <f t="shared" ca="1" si="42"/>
        <v>#VALUE!</v>
      </c>
      <c r="AD252" s="7" t="e">
        <f t="shared" ca="1" si="43"/>
        <v>#VALUE!</v>
      </c>
      <c r="AE252" s="7" t="e">
        <f t="shared" ca="1" si="44"/>
        <v>#VALUE!</v>
      </c>
    </row>
    <row r="253" spans="5:31" x14ac:dyDescent="0.35">
      <c r="E253" s="23">
        <f t="shared" ca="1" si="50"/>
        <v>44802.458333332739</v>
      </c>
      <c r="F253" s="19">
        <f t="shared" ca="1" si="50"/>
        <v>44802.458333332739</v>
      </c>
      <c r="G253" s="20">
        <f t="shared" si="46"/>
        <v>11</v>
      </c>
      <c r="H253" t="str">
        <f t="shared" ca="1" si="38"/>
        <v>KIAH FDH22082911_00Z-GEFS</v>
      </c>
      <c r="I253">
        <v>244</v>
      </c>
      <c r="J253" s="4" t="e">
        <f ca="1">32+ 1.8*RTD("ice.xl",,$H253,_xll.ICEFldID(J$8))</f>
        <v>#VALUE!</v>
      </c>
      <c r="K253" s="5" t="e">
        <f ca="1">32+ 1.8*RTD("ice.xl",,$H253,_xll.ICEFldID(K$8))</f>
        <v>#VALUE!</v>
      </c>
      <c r="L253" s="4" t="str">
        <f ca="1">RTD("ice.xl",,$H253,_xll.ICEFldID(L$8))</f>
        <v/>
      </c>
      <c r="M253" s="6" t="e">
        <f ca="1">RTD("ice.xl",,$H253,_xll.ICEFldID(M$8))/25.4</f>
        <v>#VALUE!</v>
      </c>
      <c r="N253" s="4" t="e">
        <f ca="1">RTD("ice.xl",,$H253,_xll.ICEFldID(N$8))/25.4</f>
        <v>#VALUE!</v>
      </c>
      <c r="O253" s="5" t="str">
        <f ca="1">RTD("ice.xl",,$H253,_xll.ICEFldID(O$8))</f>
        <v/>
      </c>
      <c r="P253" s="5" t="str">
        <f ca="1">RTD("ice.xl",,$H253,_xll.ICEFldID(P$8))</f>
        <v/>
      </c>
      <c r="Q253" s="5" t="str">
        <f ca="1">RTD("ice.xl",,$H253,_xll.ICEFldID(Q$8))</f>
        <v/>
      </c>
      <c r="R253" s="4" t="str">
        <f t="shared" ca="1" si="48"/>
        <v/>
      </c>
      <c r="Z253" s="4" t="e">
        <f t="shared" ca="1" si="39"/>
        <v>#VALUE!</v>
      </c>
      <c r="AA253" s="4" t="e">
        <f t="shared" ca="1" si="40"/>
        <v>#VALUE!</v>
      </c>
      <c r="AB253" s="7" t="e">
        <f t="shared" ca="1" si="41"/>
        <v>#VALUE!</v>
      </c>
      <c r="AC253" s="7" t="e">
        <f t="shared" ca="1" si="42"/>
        <v>#VALUE!</v>
      </c>
      <c r="AD253" s="7" t="e">
        <f t="shared" ca="1" si="43"/>
        <v>#VALUE!</v>
      </c>
      <c r="AE253" s="7" t="e">
        <f t="shared" ca="1" si="44"/>
        <v>#VALUE!</v>
      </c>
    </row>
    <row r="254" spans="5:31" x14ac:dyDescent="0.35">
      <c r="E254" s="23">
        <f t="shared" ca="1" si="50"/>
        <v>44802.499999999403</v>
      </c>
      <c r="F254" s="19">
        <f t="shared" ca="1" si="50"/>
        <v>44802.499999999403</v>
      </c>
      <c r="G254" s="20">
        <f t="shared" si="46"/>
        <v>12</v>
      </c>
      <c r="H254" t="str">
        <f t="shared" ca="1" si="38"/>
        <v>KIAH FDH22082912_00Z-GEFS</v>
      </c>
      <c r="I254">
        <v>245</v>
      </c>
      <c r="J254" s="4" t="e">
        <f ca="1">32+ 1.8*RTD("ice.xl",,$H254,_xll.ICEFldID(J$8))</f>
        <v>#VALUE!</v>
      </c>
      <c r="K254" s="5" t="e">
        <f ca="1">32+ 1.8*RTD("ice.xl",,$H254,_xll.ICEFldID(K$8))</f>
        <v>#VALUE!</v>
      </c>
      <c r="L254" s="4" t="str">
        <f ca="1">RTD("ice.xl",,$H254,_xll.ICEFldID(L$8))</f>
        <v/>
      </c>
      <c r="M254" s="6" t="e">
        <f ca="1">RTD("ice.xl",,$H254,_xll.ICEFldID(M$8))/25.4</f>
        <v>#VALUE!</v>
      </c>
      <c r="N254" s="4" t="e">
        <f ca="1">RTD("ice.xl",,$H254,_xll.ICEFldID(N$8))/25.4</f>
        <v>#VALUE!</v>
      </c>
      <c r="O254" s="5" t="str">
        <f ca="1">RTD("ice.xl",,$H254,_xll.ICEFldID(O$8))</f>
        <v/>
      </c>
      <c r="P254" s="5" t="str">
        <f ca="1">RTD("ice.xl",,$H254,_xll.ICEFldID(P$8))</f>
        <v/>
      </c>
      <c r="Q254" s="5" t="str">
        <f ca="1">RTD("ice.xl",,$H254,_xll.ICEFldID(Q$8))</f>
        <v/>
      </c>
      <c r="R254" s="4" t="str">
        <f t="shared" ca="1" si="48"/>
        <v/>
      </c>
      <c r="Z254" s="4" t="e">
        <f t="shared" ca="1" si="39"/>
        <v>#VALUE!</v>
      </c>
      <c r="AA254" s="4" t="e">
        <f t="shared" ca="1" si="40"/>
        <v>#VALUE!</v>
      </c>
      <c r="AB254" s="7" t="e">
        <f t="shared" ca="1" si="41"/>
        <v>#VALUE!</v>
      </c>
      <c r="AC254" s="7" t="e">
        <f t="shared" ca="1" si="42"/>
        <v>#VALUE!</v>
      </c>
      <c r="AD254" s="7" t="e">
        <f t="shared" ca="1" si="43"/>
        <v>#VALUE!</v>
      </c>
      <c r="AE254" s="7" t="e">
        <f t="shared" ca="1" si="44"/>
        <v>#VALUE!</v>
      </c>
    </row>
    <row r="255" spans="5:31" x14ac:dyDescent="0.35">
      <c r="E255" s="23">
        <f t="shared" ca="1" si="50"/>
        <v>44802.541666666068</v>
      </c>
      <c r="F255" s="19">
        <f t="shared" ca="1" si="50"/>
        <v>44802.541666666068</v>
      </c>
      <c r="G255" s="20">
        <f t="shared" si="46"/>
        <v>13</v>
      </c>
      <c r="H255" t="str">
        <f t="shared" ca="1" si="38"/>
        <v>KIAH FDH22082913_00Z-GEFS</v>
      </c>
      <c r="I255">
        <v>246</v>
      </c>
      <c r="J255" s="4" t="e">
        <f ca="1">32+ 1.8*RTD("ice.xl",,$H255,_xll.ICEFldID(J$8))</f>
        <v>#VALUE!</v>
      </c>
      <c r="K255" s="5" t="e">
        <f ca="1">32+ 1.8*RTD("ice.xl",,$H255,_xll.ICEFldID(K$8))</f>
        <v>#VALUE!</v>
      </c>
      <c r="L255" s="4" t="str">
        <f ca="1">RTD("ice.xl",,$H255,_xll.ICEFldID(L$8))</f>
        <v/>
      </c>
      <c r="M255" s="6" t="e">
        <f ca="1">RTD("ice.xl",,$H255,_xll.ICEFldID(M$8))/25.4</f>
        <v>#VALUE!</v>
      </c>
      <c r="N255" s="4" t="e">
        <f ca="1">RTD("ice.xl",,$H255,_xll.ICEFldID(N$8))/25.4</f>
        <v>#VALUE!</v>
      </c>
      <c r="O255" s="5" t="str">
        <f ca="1">RTD("ice.xl",,$H255,_xll.ICEFldID(O$8))</f>
        <v/>
      </c>
      <c r="P255" s="5" t="str">
        <f ca="1">RTD("ice.xl",,$H255,_xll.ICEFldID(P$8))</f>
        <v/>
      </c>
      <c r="Q255" s="5" t="str">
        <f ca="1">RTD("ice.xl",,$H255,_xll.ICEFldID(Q$8))</f>
        <v/>
      </c>
      <c r="R255" s="4" t="str">
        <f t="shared" ca="1" si="48"/>
        <v/>
      </c>
      <c r="Z255" s="4" t="e">
        <f t="shared" ca="1" si="39"/>
        <v>#VALUE!</v>
      </c>
      <c r="AA255" s="4" t="e">
        <f t="shared" ca="1" si="40"/>
        <v>#VALUE!</v>
      </c>
      <c r="AB255" s="7" t="e">
        <f t="shared" ca="1" si="41"/>
        <v>#VALUE!</v>
      </c>
      <c r="AC255" s="7" t="e">
        <f t="shared" ca="1" si="42"/>
        <v>#VALUE!</v>
      </c>
      <c r="AD255" s="7" t="e">
        <f t="shared" ca="1" si="43"/>
        <v>#VALUE!</v>
      </c>
      <c r="AE255" s="7" t="e">
        <f t="shared" ca="1" si="44"/>
        <v>#VALUE!</v>
      </c>
    </row>
    <row r="256" spans="5:31" x14ac:dyDescent="0.35">
      <c r="E256" s="23">
        <f t="shared" ca="1" si="50"/>
        <v>44802.583333332732</v>
      </c>
      <c r="F256" s="19">
        <f t="shared" ca="1" si="50"/>
        <v>44802.583333332732</v>
      </c>
      <c r="G256" s="20">
        <f t="shared" si="46"/>
        <v>14</v>
      </c>
      <c r="H256" t="str">
        <f t="shared" ca="1" si="38"/>
        <v>KIAH FDH22082914_00Z-GEFS</v>
      </c>
      <c r="I256">
        <v>247</v>
      </c>
      <c r="J256" s="4" t="e">
        <f ca="1">32+ 1.8*RTD("ice.xl",,$H256,_xll.ICEFldID(J$8))</f>
        <v>#VALUE!</v>
      </c>
      <c r="K256" s="5" t="e">
        <f ca="1">32+ 1.8*RTD("ice.xl",,$H256,_xll.ICEFldID(K$8))</f>
        <v>#VALUE!</v>
      </c>
      <c r="L256" s="4" t="str">
        <f ca="1">RTD("ice.xl",,$H256,_xll.ICEFldID(L$8))</f>
        <v/>
      </c>
      <c r="M256" s="6" t="e">
        <f ca="1">RTD("ice.xl",,$H256,_xll.ICEFldID(M$8))/25.4</f>
        <v>#VALUE!</v>
      </c>
      <c r="N256" s="4" t="e">
        <f ca="1">RTD("ice.xl",,$H256,_xll.ICEFldID(N$8))/25.4</f>
        <v>#VALUE!</v>
      </c>
      <c r="O256" s="5" t="str">
        <f ca="1">RTD("ice.xl",,$H256,_xll.ICEFldID(O$8))</f>
        <v/>
      </c>
      <c r="P256" s="5" t="str">
        <f ca="1">RTD("ice.xl",,$H256,_xll.ICEFldID(P$8))</f>
        <v/>
      </c>
      <c r="Q256" s="5" t="str">
        <f ca="1">RTD("ice.xl",,$H256,_xll.ICEFldID(Q$8))</f>
        <v/>
      </c>
      <c r="R256" s="4" t="str">
        <f t="shared" ca="1" si="48"/>
        <v/>
      </c>
      <c r="Z256" s="4" t="e">
        <f t="shared" ca="1" si="39"/>
        <v>#VALUE!</v>
      </c>
      <c r="AA256" s="4" t="e">
        <f t="shared" ca="1" si="40"/>
        <v>#VALUE!</v>
      </c>
      <c r="AB256" s="7" t="e">
        <f t="shared" ca="1" si="41"/>
        <v>#VALUE!</v>
      </c>
      <c r="AC256" s="7" t="e">
        <f t="shared" ca="1" si="42"/>
        <v>#VALUE!</v>
      </c>
      <c r="AD256" s="7" t="e">
        <f t="shared" ca="1" si="43"/>
        <v>#VALUE!</v>
      </c>
      <c r="AE256" s="7" t="e">
        <f t="shared" ca="1" si="44"/>
        <v>#VALUE!</v>
      </c>
    </row>
    <row r="257" spans="5:31" x14ac:dyDescent="0.35">
      <c r="E257" s="23">
        <f t="shared" ca="1" si="50"/>
        <v>44802.624999999396</v>
      </c>
      <c r="F257" s="19">
        <f t="shared" ca="1" si="50"/>
        <v>44802.624999999396</v>
      </c>
      <c r="G257" s="20">
        <f t="shared" si="46"/>
        <v>15</v>
      </c>
      <c r="H257" t="str">
        <f t="shared" ca="1" si="38"/>
        <v>KIAH FDH22082915_00Z-GEFS</v>
      </c>
      <c r="I257">
        <v>248</v>
      </c>
      <c r="J257" s="4" t="e">
        <f ca="1">32+ 1.8*RTD("ice.xl",,$H257,_xll.ICEFldID(J$8))</f>
        <v>#VALUE!</v>
      </c>
      <c r="K257" s="5" t="e">
        <f ca="1">32+ 1.8*RTD("ice.xl",,$H257,_xll.ICEFldID(K$8))</f>
        <v>#VALUE!</v>
      </c>
      <c r="L257" s="4" t="str">
        <f ca="1">RTD("ice.xl",,$H257,_xll.ICEFldID(L$8))</f>
        <v/>
      </c>
      <c r="M257" s="6" t="e">
        <f ca="1">RTD("ice.xl",,$H257,_xll.ICEFldID(M$8))/25.4</f>
        <v>#VALUE!</v>
      </c>
      <c r="N257" s="4" t="e">
        <f ca="1">RTD("ice.xl",,$H257,_xll.ICEFldID(N$8))/25.4</f>
        <v>#VALUE!</v>
      </c>
      <c r="O257" s="5" t="str">
        <f ca="1">RTD("ice.xl",,$H257,_xll.ICEFldID(O$8))</f>
        <v/>
      </c>
      <c r="P257" s="5" t="str">
        <f ca="1">RTD("ice.xl",,$H257,_xll.ICEFldID(P$8))</f>
        <v/>
      </c>
      <c r="Q257" s="5" t="str">
        <f ca="1">RTD("ice.xl",,$H257,_xll.ICEFldID(Q$8))</f>
        <v/>
      </c>
      <c r="R257" s="4" t="str">
        <f t="shared" ca="1" si="48"/>
        <v/>
      </c>
      <c r="Z257" s="4" t="e">
        <f t="shared" ca="1" si="39"/>
        <v>#VALUE!</v>
      </c>
      <c r="AA257" s="4" t="e">
        <f t="shared" ca="1" si="40"/>
        <v>#VALUE!</v>
      </c>
      <c r="AB257" s="7" t="e">
        <f t="shared" ca="1" si="41"/>
        <v>#VALUE!</v>
      </c>
      <c r="AC257" s="7" t="e">
        <f t="shared" ca="1" si="42"/>
        <v>#VALUE!</v>
      </c>
      <c r="AD257" s="7" t="e">
        <f t="shared" ca="1" si="43"/>
        <v>#VALUE!</v>
      </c>
      <c r="AE257" s="7" t="e">
        <f t="shared" ca="1" si="44"/>
        <v>#VALUE!</v>
      </c>
    </row>
    <row r="258" spans="5:31" x14ac:dyDescent="0.35">
      <c r="E258" s="23">
        <f t="shared" ca="1" si="50"/>
        <v>44802.66666666606</v>
      </c>
      <c r="F258" s="19">
        <f t="shared" ca="1" si="50"/>
        <v>44802.66666666606</v>
      </c>
      <c r="G258" s="20">
        <f t="shared" si="46"/>
        <v>16</v>
      </c>
      <c r="H258" t="str">
        <f t="shared" ca="1" si="38"/>
        <v>KIAH FDH22082916_00Z-GEFS</v>
      </c>
      <c r="I258">
        <v>249</v>
      </c>
      <c r="J258" s="4" t="e">
        <f ca="1">32+ 1.8*RTD("ice.xl",,$H258,_xll.ICEFldID(J$8))</f>
        <v>#VALUE!</v>
      </c>
      <c r="K258" s="5" t="e">
        <f ca="1">32+ 1.8*RTD("ice.xl",,$H258,_xll.ICEFldID(K$8))</f>
        <v>#VALUE!</v>
      </c>
      <c r="L258" s="4" t="str">
        <f ca="1">RTD("ice.xl",,$H258,_xll.ICEFldID(L$8))</f>
        <v/>
      </c>
      <c r="M258" s="6" t="e">
        <f ca="1">RTD("ice.xl",,$H258,_xll.ICEFldID(M$8))/25.4</f>
        <v>#VALUE!</v>
      </c>
      <c r="N258" s="4" t="e">
        <f ca="1">RTD("ice.xl",,$H258,_xll.ICEFldID(N$8))/25.4</f>
        <v>#VALUE!</v>
      </c>
      <c r="O258" s="5" t="str">
        <f ca="1">RTD("ice.xl",,$H258,_xll.ICEFldID(O$8))</f>
        <v/>
      </c>
      <c r="P258" s="5" t="str">
        <f ca="1">RTD("ice.xl",,$H258,_xll.ICEFldID(P$8))</f>
        <v/>
      </c>
      <c r="Q258" s="5" t="str">
        <f ca="1">RTD("ice.xl",,$H258,_xll.ICEFldID(Q$8))</f>
        <v/>
      </c>
      <c r="R258" s="4" t="str">
        <f t="shared" ca="1" si="48"/>
        <v/>
      </c>
      <c r="Z258" s="4" t="e">
        <f t="shared" ca="1" si="39"/>
        <v>#VALUE!</v>
      </c>
      <c r="AA258" s="4" t="e">
        <f t="shared" ca="1" si="40"/>
        <v>#VALUE!</v>
      </c>
      <c r="AB258" s="7" t="e">
        <f t="shared" ca="1" si="41"/>
        <v>#VALUE!</v>
      </c>
      <c r="AC258" s="7" t="e">
        <f t="shared" ca="1" si="42"/>
        <v>#VALUE!</v>
      </c>
      <c r="AD258" s="7" t="e">
        <f t="shared" ca="1" si="43"/>
        <v>#VALUE!</v>
      </c>
      <c r="AE258" s="7" t="e">
        <f t="shared" ca="1" si="44"/>
        <v>#VALUE!</v>
      </c>
    </row>
    <row r="259" spans="5:31" x14ac:dyDescent="0.35">
      <c r="E259" s="23">
        <f t="shared" ca="1" si="50"/>
        <v>44802.708333332725</v>
      </c>
      <c r="F259" s="19">
        <f t="shared" ca="1" si="50"/>
        <v>44802.708333332725</v>
      </c>
      <c r="G259" s="20">
        <f t="shared" si="46"/>
        <v>17</v>
      </c>
      <c r="H259" t="str">
        <f t="shared" ca="1" si="38"/>
        <v>KIAH FDH22082917_00Z-GEFS</v>
      </c>
      <c r="I259">
        <v>250</v>
      </c>
      <c r="J259" s="4" t="e">
        <f ca="1">32+ 1.8*RTD("ice.xl",,$H259,_xll.ICEFldID(J$8))</f>
        <v>#VALUE!</v>
      </c>
      <c r="K259" s="5" t="e">
        <f ca="1">32+ 1.8*RTD("ice.xl",,$H259,_xll.ICEFldID(K$8))</f>
        <v>#VALUE!</v>
      </c>
      <c r="L259" s="4" t="str">
        <f ca="1">RTD("ice.xl",,$H259,_xll.ICEFldID(L$8))</f>
        <v/>
      </c>
      <c r="M259" s="6" t="e">
        <f ca="1">RTD("ice.xl",,$H259,_xll.ICEFldID(M$8))/25.4</f>
        <v>#VALUE!</v>
      </c>
      <c r="N259" s="4" t="e">
        <f ca="1">RTD("ice.xl",,$H259,_xll.ICEFldID(N$8))/25.4</f>
        <v>#VALUE!</v>
      </c>
      <c r="O259" s="5" t="str">
        <f ca="1">RTD("ice.xl",,$H259,_xll.ICEFldID(O$8))</f>
        <v/>
      </c>
      <c r="P259" s="5" t="str">
        <f ca="1">RTD("ice.xl",,$H259,_xll.ICEFldID(P$8))</f>
        <v/>
      </c>
      <c r="Q259" s="5" t="str">
        <f ca="1">RTD("ice.xl",,$H259,_xll.ICEFldID(Q$8))</f>
        <v/>
      </c>
      <c r="R259" s="4" t="str">
        <f t="shared" ca="1" si="48"/>
        <v/>
      </c>
      <c r="Z259" s="4" t="e">
        <f t="shared" ca="1" si="39"/>
        <v>#VALUE!</v>
      </c>
      <c r="AA259" s="4" t="e">
        <f t="shared" ca="1" si="40"/>
        <v>#VALUE!</v>
      </c>
      <c r="AB259" s="7" t="e">
        <f t="shared" ca="1" si="41"/>
        <v>#VALUE!</v>
      </c>
      <c r="AC259" s="7" t="e">
        <f t="shared" ca="1" si="42"/>
        <v>#VALUE!</v>
      </c>
      <c r="AD259" s="7" t="e">
        <f t="shared" ca="1" si="43"/>
        <v>#VALUE!</v>
      </c>
      <c r="AE259" s="7" t="e">
        <f t="shared" ca="1" si="44"/>
        <v>#VALUE!</v>
      </c>
    </row>
    <row r="260" spans="5:31" x14ac:dyDescent="0.35">
      <c r="E260" s="23">
        <f t="shared" ca="1" si="50"/>
        <v>44802.749999999389</v>
      </c>
      <c r="F260" s="19">
        <f t="shared" ca="1" si="50"/>
        <v>44802.749999999389</v>
      </c>
      <c r="G260" s="20">
        <f t="shared" si="46"/>
        <v>18</v>
      </c>
      <c r="H260" t="str">
        <f t="shared" ca="1" si="38"/>
        <v>KIAH FDH22082918_00Z-GEFS</v>
      </c>
      <c r="I260">
        <v>251</v>
      </c>
      <c r="J260" s="4" t="e">
        <f ca="1">32+ 1.8*RTD("ice.xl",,$H260,_xll.ICEFldID(J$8))</f>
        <v>#VALUE!</v>
      </c>
      <c r="K260" s="5" t="e">
        <f ca="1">32+ 1.8*RTD("ice.xl",,$H260,_xll.ICEFldID(K$8))</f>
        <v>#VALUE!</v>
      </c>
      <c r="L260" s="4" t="str">
        <f ca="1">RTD("ice.xl",,$H260,_xll.ICEFldID(L$8))</f>
        <v/>
      </c>
      <c r="M260" s="6" t="e">
        <f ca="1">RTD("ice.xl",,$H260,_xll.ICEFldID(M$8))/25.4</f>
        <v>#VALUE!</v>
      </c>
      <c r="N260" s="4" t="e">
        <f ca="1">RTD("ice.xl",,$H260,_xll.ICEFldID(N$8))/25.4</f>
        <v>#VALUE!</v>
      </c>
      <c r="O260" s="5" t="str">
        <f ca="1">RTD("ice.xl",,$H260,_xll.ICEFldID(O$8))</f>
        <v/>
      </c>
      <c r="P260" s="5" t="str">
        <f ca="1">RTD("ice.xl",,$H260,_xll.ICEFldID(P$8))</f>
        <v/>
      </c>
      <c r="Q260" s="5" t="str">
        <f ca="1">RTD("ice.xl",,$H260,_xll.ICEFldID(Q$8))</f>
        <v/>
      </c>
      <c r="R260" s="4" t="str">
        <f t="shared" ca="1" si="48"/>
        <v/>
      </c>
      <c r="Z260" s="4" t="e">
        <f t="shared" ca="1" si="39"/>
        <v>#VALUE!</v>
      </c>
      <c r="AA260" s="4" t="e">
        <f t="shared" ca="1" si="40"/>
        <v>#VALUE!</v>
      </c>
      <c r="AB260" s="7" t="e">
        <f t="shared" ca="1" si="41"/>
        <v>#VALUE!</v>
      </c>
      <c r="AC260" s="7" t="e">
        <f t="shared" ca="1" si="42"/>
        <v>#VALUE!</v>
      </c>
      <c r="AD260" s="7" t="e">
        <f t="shared" ca="1" si="43"/>
        <v>#VALUE!</v>
      </c>
      <c r="AE260" s="7" t="e">
        <f t="shared" ca="1" si="44"/>
        <v>#VALUE!</v>
      </c>
    </row>
    <row r="261" spans="5:31" x14ac:dyDescent="0.35">
      <c r="E261" s="23">
        <f t="shared" ca="1" si="50"/>
        <v>44802.791666666053</v>
      </c>
      <c r="F261" s="19">
        <f t="shared" ca="1" si="50"/>
        <v>44802.791666666053</v>
      </c>
      <c r="G261" s="20">
        <f t="shared" si="46"/>
        <v>19</v>
      </c>
      <c r="H261" t="str">
        <f t="shared" ca="1" si="38"/>
        <v>KIAH FDH22082919_00Z-GEFS</v>
      </c>
      <c r="I261">
        <v>252</v>
      </c>
      <c r="J261" s="4" t="e">
        <f ca="1">32+ 1.8*RTD("ice.xl",,$H261,_xll.ICEFldID(J$8))</f>
        <v>#VALUE!</v>
      </c>
      <c r="K261" s="5" t="e">
        <f ca="1">32+ 1.8*RTD("ice.xl",,$H261,_xll.ICEFldID(K$8))</f>
        <v>#VALUE!</v>
      </c>
      <c r="L261" s="4" t="str">
        <f ca="1">RTD("ice.xl",,$H261,_xll.ICEFldID(L$8))</f>
        <v/>
      </c>
      <c r="M261" s="6" t="e">
        <f ca="1">RTD("ice.xl",,$H261,_xll.ICEFldID(M$8))/25.4</f>
        <v>#VALUE!</v>
      </c>
      <c r="N261" s="4" t="e">
        <f ca="1">RTD("ice.xl",,$H261,_xll.ICEFldID(N$8))/25.4</f>
        <v>#VALUE!</v>
      </c>
      <c r="O261" s="5" t="str">
        <f ca="1">RTD("ice.xl",,$H261,_xll.ICEFldID(O$8))</f>
        <v/>
      </c>
      <c r="P261" s="5" t="str">
        <f ca="1">RTD("ice.xl",,$H261,_xll.ICEFldID(P$8))</f>
        <v/>
      </c>
      <c r="Q261" s="5" t="str">
        <f ca="1">RTD("ice.xl",,$H261,_xll.ICEFldID(Q$8))</f>
        <v/>
      </c>
      <c r="R261" s="4" t="str">
        <f t="shared" ca="1" si="48"/>
        <v/>
      </c>
      <c r="Z261" s="4" t="e">
        <f t="shared" ca="1" si="39"/>
        <v>#VALUE!</v>
      </c>
      <c r="AA261" s="4" t="e">
        <f t="shared" ca="1" si="40"/>
        <v>#VALUE!</v>
      </c>
      <c r="AB261" s="7" t="e">
        <f t="shared" ca="1" si="41"/>
        <v>#VALUE!</v>
      </c>
      <c r="AC261" s="7" t="e">
        <f t="shared" ca="1" si="42"/>
        <v>#VALUE!</v>
      </c>
      <c r="AD261" s="7" t="e">
        <f t="shared" ca="1" si="43"/>
        <v>#VALUE!</v>
      </c>
      <c r="AE261" s="7" t="e">
        <f t="shared" ca="1" si="44"/>
        <v>#VALUE!</v>
      </c>
    </row>
    <row r="262" spans="5:31" x14ac:dyDescent="0.35">
      <c r="E262" s="23">
        <f t="shared" ca="1" si="50"/>
        <v>44802.833333332717</v>
      </c>
      <c r="F262" s="19">
        <f t="shared" ca="1" si="50"/>
        <v>44802.833333332717</v>
      </c>
      <c r="G262" s="20">
        <f t="shared" si="46"/>
        <v>20</v>
      </c>
      <c r="H262" t="str">
        <f t="shared" ca="1" si="38"/>
        <v>KIAH FDH22082920_00Z-GEFS</v>
      </c>
      <c r="I262">
        <v>253</v>
      </c>
      <c r="J262" s="4">
        <f ca="1">32+ 1.8*RTD("ice.xl",,$H262,_xll.ICEFldID(J$8))</f>
        <v>85.891999999999996</v>
      </c>
      <c r="K262" s="5">
        <f ca="1">32+ 1.8*RTD("ice.xl",,$H262,_xll.ICEFldID(K$8))</f>
        <v>85.891999999999996</v>
      </c>
      <c r="L262" s="4">
        <f ca="1">RTD("ice.xl",,$H262,_xll.ICEFldID(L$8))</f>
        <v>62.4</v>
      </c>
      <c r="M262" s="6" t="e">
        <f ca="1">RTD("ice.xl",,$H262,_xll.ICEFldID(M$8))/25.4</f>
        <v>#VALUE!</v>
      </c>
      <c r="N262" s="4">
        <f ca="1">RTD("ice.xl",,$H262,_xll.ICEFldID(N$8))/25.4</f>
        <v>0</v>
      </c>
      <c r="O262" s="5">
        <f ca="1">RTD("ice.xl",,$H262,_xll.ICEFldID(O$8))</f>
        <v>63</v>
      </c>
      <c r="P262" s="5">
        <f ca="1">RTD("ice.xl",,$H262,_xll.ICEFldID(P$8))</f>
        <v>131.80000000000001</v>
      </c>
      <c r="Q262" s="5">
        <f ca="1">RTD("ice.xl",,$H262,_xll.ICEFldID(Q$8))</f>
        <v>2.96</v>
      </c>
      <c r="R262" s="4">
        <f t="shared" ca="1" si="48"/>
        <v>2.96</v>
      </c>
      <c r="Z262" s="4">
        <f t="shared" ca="1" si="39"/>
        <v>90.27441334306782</v>
      </c>
      <c r="AA262" s="4">
        <f t="shared" ca="1" si="40"/>
        <v>91.765537575724153</v>
      </c>
      <c r="AB262" s="7">
        <f t="shared" ca="1" si="41"/>
        <v>91.765537575724153</v>
      </c>
      <c r="AC262" s="7" t="e">
        <f t="shared" ca="1" si="42"/>
        <v>#NUM!</v>
      </c>
      <c r="AD262" s="7">
        <f t="shared" ca="1" si="43"/>
        <v>91.264721575724153</v>
      </c>
      <c r="AE262" s="7">
        <f t="shared" ca="1" si="44"/>
        <v>87.11399999999999</v>
      </c>
    </row>
    <row r="263" spans="5:31" x14ac:dyDescent="0.35">
      <c r="E263" s="23">
        <f t="shared" ca="1" si="50"/>
        <v>44802.874999999382</v>
      </c>
      <c r="F263" s="19">
        <f t="shared" ca="1" si="50"/>
        <v>44802.874999999382</v>
      </c>
      <c r="G263" s="20">
        <f t="shared" si="46"/>
        <v>21</v>
      </c>
      <c r="H263" t="str">
        <f t="shared" ca="1" si="38"/>
        <v>KIAH FDH22082921_00Z-GEFS</v>
      </c>
      <c r="I263">
        <v>254</v>
      </c>
      <c r="J263" s="4">
        <f ca="1">32+ 1.8*RTD("ice.xl",,$H263,_xll.ICEFldID(J$8))</f>
        <v>84.77600000000001</v>
      </c>
      <c r="K263" s="5">
        <f ca="1">32+ 1.8*RTD("ice.xl",,$H263,_xll.ICEFldID(K$8))</f>
        <v>84.77600000000001</v>
      </c>
      <c r="L263" s="4">
        <f ca="1">RTD("ice.xl",,$H263,_xll.ICEFldID(L$8))</f>
        <v>64.900000000000006</v>
      </c>
      <c r="M263" s="6" t="e">
        <f ca="1">RTD("ice.xl",,$H263,_xll.ICEFldID(M$8))/25.4</f>
        <v>#VALUE!</v>
      </c>
      <c r="N263" s="4">
        <f ca="1">RTD("ice.xl",,$H263,_xll.ICEFldID(N$8))/25.4</f>
        <v>0</v>
      </c>
      <c r="O263" s="5">
        <f ca="1">RTD("ice.xl",,$H263,_xll.ICEFldID(O$8))</f>
        <v>60</v>
      </c>
      <c r="P263" s="5">
        <f ca="1">RTD("ice.xl",,$H263,_xll.ICEFldID(P$8))</f>
        <v>135.69999999999999</v>
      </c>
      <c r="Q263" s="5">
        <f ca="1">RTD("ice.xl",,$H263,_xll.ICEFldID(Q$8))</f>
        <v>2.84</v>
      </c>
      <c r="R263" s="4">
        <f t="shared" ca="1" si="48"/>
        <v>2.84</v>
      </c>
      <c r="Z263" s="4">
        <f t="shared" ca="1" si="39"/>
        <v>89.009404868136357</v>
      </c>
      <c r="AA263" s="4">
        <f t="shared" ca="1" si="40"/>
        <v>90.412017150607753</v>
      </c>
      <c r="AB263" s="7">
        <f t="shared" ca="1" si="41"/>
        <v>90.412017150607753</v>
      </c>
      <c r="AC263" s="7" t="e">
        <f t="shared" ca="1" si="42"/>
        <v>#NUM!</v>
      </c>
      <c r="AD263" s="7">
        <f t="shared" ca="1" si="43"/>
        <v>89.517969150607755</v>
      </c>
      <c r="AE263" s="7">
        <f t="shared" ca="1" si="44"/>
        <v>86.003900000000016</v>
      </c>
    </row>
    <row r="264" spans="5:31" x14ac:dyDescent="0.35">
      <c r="E264" s="23">
        <f t="shared" ca="1" si="50"/>
        <v>44802.916666666046</v>
      </c>
      <c r="F264" s="19">
        <f t="shared" ca="1" si="50"/>
        <v>44802.916666666046</v>
      </c>
      <c r="G264" s="20">
        <f t="shared" si="46"/>
        <v>22</v>
      </c>
      <c r="H264" t="str">
        <f t="shared" ca="1" si="38"/>
        <v>KIAH FDH22082922_00Z-GEFS</v>
      </c>
      <c r="I264">
        <v>255</v>
      </c>
      <c r="J264" s="4" t="e">
        <f ca="1">32+ 1.8*RTD("ice.xl",,$H264,_xll.ICEFldID(J$8))</f>
        <v>#VALUE!</v>
      </c>
      <c r="K264" s="5" t="e">
        <f ca="1">32+ 1.8*RTD("ice.xl",,$H264,_xll.ICEFldID(K$8))</f>
        <v>#VALUE!</v>
      </c>
      <c r="L264" s="4" t="str">
        <f ca="1">RTD("ice.xl",,$H264,_xll.ICEFldID(L$8))</f>
        <v/>
      </c>
      <c r="M264" s="6" t="e">
        <f ca="1">RTD("ice.xl",,$H264,_xll.ICEFldID(M$8))/25.4</f>
        <v>#VALUE!</v>
      </c>
      <c r="N264" s="4" t="e">
        <f ca="1">RTD("ice.xl",,$H264,_xll.ICEFldID(N$8))/25.4</f>
        <v>#VALUE!</v>
      </c>
      <c r="O264" s="5" t="str">
        <f ca="1">RTD("ice.xl",,$H264,_xll.ICEFldID(O$8))</f>
        <v/>
      </c>
      <c r="P264" s="5" t="str">
        <f ca="1">RTD("ice.xl",,$H264,_xll.ICEFldID(P$8))</f>
        <v/>
      </c>
      <c r="Q264" s="5" t="str">
        <f ca="1">RTD("ice.xl",,$H264,_xll.ICEFldID(Q$8))</f>
        <v/>
      </c>
      <c r="R264" s="4" t="str">
        <f t="shared" ca="1" si="48"/>
        <v/>
      </c>
      <c r="Z264" s="4" t="e">
        <f t="shared" ca="1" si="39"/>
        <v>#VALUE!</v>
      </c>
      <c r="AA264" s="4" t="e">
        <f t="shared" ca="1" si="40"/>
        <v>#VALUE!</v>
      </c>
      <c r="AB264" s="7" t="e">
        <f t="shared" ca="1" si="41"/>
        <v>#VALUE!</v>
      </c>
      <c r="AC264" s="7" t="e">
        <f t="shared" ca="1" si="42"/>
        <v>#VALUE!</v>
      </c>
      <c r="AD264" s="7" t="e">
        <f t="shared" ca="1" si="43"/>
        <v>#VALUE!</v>
      </c>
      <c r="AE264" s="7" t="e">
        <f t="shared" ca="1" si="44"/>
        <v>#VALUE!</v>
      </c>
    </row>
    <row r="265" spans="5:31" x14ac:dyDescent="0.35">
      <c r="E265" s="23">
        <f t="shared" ca="1" si="50"/>
        <v>44802.95833333271</v>
      </c>
      <c r="F265" s="19">
        <f t="shared" ca="1" si="50"/>
        <v>44802.95833333271</v>
      </c>
      <c r="G265" s="20">
        <f t="shared" si="46"/>
        <v>23</v>
      </c>
      <c r="H265" t="str">
        <f t="shared" ca="1" si="38"/>
        <v>KIAH FDH22082923_00Z-GEFS</v>
      </c>
      <c r="I265">
        <v>256</v>
      </c>
      <c r="J265" s="4">
        <f ca="1">32+ 1.8*RTD("ice.xl",,$H265,_xll.ICEFldID(J$8))</f>
        <v>82.543999999999997</v>
      </c>
      <c r="K265" s="5">
        <f ca="1">32+ 1.8*RTD("ice.xl",,$H265,_xll.ICEFldID(K$8))</f>
        <v>82.543999999999997</v>
      </c>
      <c r="L265" s="4">
        <f ca="1">RTD("ice.xl",,$H265,_xll.ICEFldID(L$8))</f>
        <v>69.7</v>
      </c>
      <c r="M265" s="6" t="e">
        <f ca="1">RTD("ice.xl",,$H265,_xll.ICEFldID(M$8))/25.4</f>
        <v>#VALUE!</v>
      </c>
      <c r="N265" s="4">
        <f ca="1">RTD("ice.xl",,$H265,_xll.ICEFldID(N$8))/25.4</f>
        <v>0</v>
      </c>
      <c r="O265" s="5">
        <f ca="1">RTD("ice.xl",,$H265,_xll.ICEFldID(O$8))</f>
        <v>54</v>
      </c>
      <c r="P265" s="5">
        <f ca="1">RTD("ice.xl",,$H265,_xll.ICEFldID(P$8))</f>
        <v>142.4</v>
      </c>
      <c r="Q265" s="5">
        <f ca="1">RTD("ice.xl",,$H265,_xll.ICEFldID(Q$8))</f>
        <v>2.67</v>
      </c>
      <c r="R265" s="4">
        <f t="shared" ca="1" si="48"/>
        <v>2.67</v>
      </c>
      <c r="Z265" s="4">
        <f t="shared" ca="1" si="39"/>
        <v>86.49997150398687</v>
      </c>
      <c r="AA265" s="4">
        <f t="shared" ca="1" si="40"/>
        <v>87.408608479448091</v>
      </c>
      <c r="AB265" s="7">
        <f t="shared" ca="1" si="41"/>
        <v>87.408608479448091</v>
      </c>
      <c r="AC265" s="7" t="e">
        <f t="shared" ca="1" si="42"/>
        <v>#NUM!</v>
      </c>
      <c r="AD265" s="7">
        <f t="shared" ca="1" si="43"/>
        <v>86.045072479448095</v>
      </c>
      <c r="AE265" s="7">
        <f t="shared" ca="1" si="44"/>
        <v>83.774299999999982</v>
      </c>
    </row>
    <row r="266" spans="5:31" x14ac:dyDescent="0.35">
      <c r="E266" s="23">
        <f t="shared" ca="1" si="50"/>
        <v>44802.999999999374</v>
      </c>
      <c r="F266" s="19">
        <f t="shared" ca="1" si="50"/>
        <v>44802.999999999374</v>
      </c>
      <c r="G266" s="20">
        <f t="shared" si="46"/>
        <v>24</v>
      </c>
      <c r="H266" t="str">
        <f t="shared" ref="H266:H329" ca="1" si="51">IF(G266&lt;&gt;24,_xlfn.CONCAT($C$17, " FDH", TEXT($F266,"yy"),TEXT($F266,"mm"), TEXT($F266,"dd"), $G266,"_",$C$16,"-",$C$15),_xlfn.CONCAT($C$17, " FDH", TEXT($F265,"yy"),TEXT($F265,"mm"), TEXT($F265,"dd"),$G266,"_",$C$16,"-",$C$15))</f>
        <v>KIAH FDH22082924_00Z-GEFS</v>
      </c>
      <c r="I266">
        <v>257</v>
      </c>
      <c r="J266" s="4">
        <f ca="1">32+ 1.8*RTD("ice.xl",,$H266,_xll.ICEFldID(J$8))</f>
        <v>81.427999999999997</v>
      </c>
      <c r="K266" s="5">
        <f ca="1">32+ 1.8*RTD("ice.xl",,$H266,_xll.ICEFldID(K$8))</f>
        <v>81.427999999999997</v>
      </c>
      <c r="L266" s="4">
        <f ca="1">RTD("ice.xl",,$H266,_xll.ICEFldID(L$8))</f>
        <v>72.2</v>
      </c>
      <c r="M266" s="6" t="e">
        <f ca="1">RTD("ice.xl",,$H266,_xll.ICEFldID(M$8))/25.4</f>
        <v>#VALUE!</v>
      </c>
      <c r="N266" s="4">
        <f ca="1">RTD("ice.xl",,$H266,_xll.ICEFldID(N$8))/25.4</f>
        <v>0</v>
      </c>
      <c r="O266" s="5">
        <f ca="1">RTD("ice.xl",,$H266,_xll.ICEFldID(O$8))</f>
        <v>51</v>
      </c>
      <c r="P266" s="5">
        <f ca="1">RTD("ice.xl",,$H266,_xll.ICEFldID(P$8))</f>
        <v>145.9</v>
      </c>
      <c r="Q266" s="5">
        <f ca="1">RTD("ice.xl",,$H266,_xll.ICEFldID(Q$8))</f>
        <v>2.62</v>
      </c>
      <c r="R266" s="4">
        <f t="shared" ca="1" si="48"/>
        <v>2.62</v>
      </c>
      <c r="Z266" s="4">
        <f t="shared" ref="Z266:Z329" ca="1" si="52">35.74     +           (0.6215*J266)      -             35.75*(POWER(Q266,0.16))       +                 0.4275*J266*(POWER(Q266,0.16))</f>
        <v>85.251430567452601</v>
      </c>
      <c r="AA266" s="4">
        <f t="shared" ref="AA266:AA329" ca="1" si="53">IF(AE266&lt;70,J266,IF(AE266&lt;80,AE266,IF(AND(L266&gt;=13,L266&lt;=85),AB266,IF(L266&lt;13,AC266,IF(J266&lt;=87,AD266,AB266)))))</f>
        <v>85.809886246958868</v>
      </c>
      <c r="AB266" s="7">
        <f t="shared" ref="AB266:AB329" ca="1" si="54">-42.379 + 2.04901523*J266 + 10.14333127*L266 - 0.224755*J266*L266 - 0.00683783*J266*J266 - 0.05481717*L266*L266 + 0.00122874*J266*J266*L266 + 0.00085282*J266*L266*L266 -0.00000199*J266*J266*L266*L266</f>
        <v>85.809886246958868</v>
      </c>
      <c r="AC266" s="7" t="e">
        <f t="shared" ref="AC266:AC329" ca="1" si="55">AB266-SQRT((13-$L266)/4)</f>
        <v>#NUM!</v>
      </c>
      <c r="AD266" s="7">
        <f t="shared" ref="AD266:AD329" ca="1" si="56">AB266+((L266-85)/10) * ((87-J266)/5)</f>
        <v>84.383454246958863</v>
      </c>
      <c r="AE266" s="7">
        <f t="shared" ref="AE266:AE329" ca="1" si="57">0.5 * (J266+61+((J266-68)*1.2)+(L266*0.094))</f>
        <v>82.664199999999994</v>
      </c>
    </row>
    <row r="267" spans="5:31" x14ac:dyDescent="0.35">
      <c r="E267" s="23">
        <f t="shared" ref="E267:F282" ca="1" si="58">E266 + 1/24</f>
        <v>44803.041666666039</v>
      </c>
      <c r="F267" s="19">
        <f t="shared" ca="1" si="58"/>
        <v>44803.041666666039</v>
      </c>
      <c r="G267" s="20">
        <f t="shared" ref="G267:G330" si="59">IF(G266&lt;24,G266+1,1)</f>
        <v>1</v>
      </c>
      <c r="H267" t="str">
        <f t="shared" ca="1" si="51"/>
        <v>KIAH FDH2208301_00Z-GEFS</v>
      </c>
      <c r="I267">
        <v>258</v>
      </c>
      <c r="J267" s="4">
        <f ca="1">32+ 1.8*RTD("ice.xl",,$H267,_xll.ICEFldID(J$8))</f>
        <v>80.311999999999998</v>
      </c>
      <c r="K267" s="5">
        <f ca="1">32+ 1.8*RTD("ice.xl",,$H267,_xll.ICEFldID(K$8))</f>
        <v>80.311999999999998</v>
      </c>
      <c r="L267" s="4">
        <f ca="1">RTD("ice.xl",,$H267,_xll.ICEFldID(L$8))</f>
        <v>74.599999999999994</v>
      </c>
      <c r="M267" s="6" t="e">
        <f ca="1">RTD("ice.xl",,$H267,_xll.ICEFldID(M$8))/25.4</f>
        <v>#VALUE!</v>
      </c>
      <c r="N267" s="4">
        <f ca="1">RTD("ice.xl",,$H267,_xll.ICEFldID(N$8))/25.4</f>
        <v>0</v>
      </c>
      <c r="O267" s="5">
        <f ca="1">RTD("ice.xl",,$H267,_xll.ICEFldID(O$8))</f>
        <v>47</v>
      </c>
      <c r="P267" s="5">
        <f ca="1">RTD("ice.xl",,$H267,_xll.ICEFldID(P$8))</f>
        <v>149.69999999999999</v>
      </c>
      <c r="Q267" s="5">
        <f ca="1">RTD("ice.xl",,$H267,_xll.ICEFldID(Q$8))</f>
        <v>2.58</v>
      </c>
      <c r="R267" s="4">
        <f t="shared" ca="1" si="48"/>
        <v>2.58</v>
      </c>
      <c r="Z267" s="4">
        <f t="shared" ca="1" si="52"/>
        <v>84.005318528780691</v>
      </c>
      <c r="AA267" s="4">
        <f t="shared" ca="1" si="53"/>
        <v>84.104291765047307</v>
      </c>
      <c r="AB267" s="7">
        <f t="shared" ca="1" si="54"/>
        <v>84.104291765047307</v>
      </c>
      <c r="AC267" s="7" t="e">
        <f t="shared" ca="1" si="55"/>
        <v>#NUM!</v>
      </c>
      <c r="AD267" s="7">
        <f t="shared" ca="1" si="56"/>
        <v>82.713187765047309</v>
      </c>
      <c r="AE267" s="7">
        <f t="shared" ca="1" si="57"/>
        <v>81.549399999999991</v>
      </c>
    </row>
    <row r="268" spans="5:31" x14ac:dyDescent="0.35">
      <c r="E268" s="23">
        <f t="shared" ca="1" si="58"/>
        <v>44803.083333332703</v>
      </c>
      <c r="F268" s="19">
        <f t="shared" ca="1" si="58"/>
        <v>44803.083333332703</v>
      </c>
      <c r="G268" s="20">
        <f t="shared" si="59"/>
        <v>2</v>
      </c>
      <c r="H268" t="str">
        <f t="shared" ca="1" si="51"/>
        <v>KIAH FDH2208302_00Z-GEFS</v>
      </c>
      <c r="I268">
        <v>259</v>
      </c>
      <c r="J268" s="4">
        <f ca="1">32+ 1.8*RTD("ice.xl",,$H268,_xll.ICEFldID(J$8))</f>
        <v>79.951999999999998</v>
      </c>
      <c r="K268" s="5">
        <f ca="1">32+ 1.8*RTD("ice.xl",,$H268,_xll.ICEFldID(K$8))</f>
        <v>79.951999999999998</v>
      </c>
      <c r="L268" s="4">
        <f ca="1">RTD("ice.xl",,$H268,_xll.ICEFldID(L$8))</f>
        <v>75.599999999999994</v>
      </c>
      <c r="M268" s="6" t="e">
        <f ca="1">RTD("ice.xl",,$H268,_xll.ICEFldID(M$8))/25.4</f>
        <v>#VALUE!</v>
      </c>
      <c r="N268" s="4">
        <f ca="1">RTD("ice.xl",,$H268,_xll.ICEFldID(N$8))/25.4</f>
        <v>0</v>
      </c>
      <c r="O268" s="5">
        <f ca="1">RTD("ice.xl",,$H268,_xll.ICEFldID(O$8))</f>
        <v>46</v>
      </c>
      <c r="P268" s="5">
        <f ca="1">RTD("ice.xl",,$H268,_xll.ICEFldID(P$8))</f>
        <v>146</v>
      </c>
      <c r="Q268" s="5">
        <f ca="1">RTD("ice.xl",,$H268,_xll.ICEFldID(Q$8))</f>
        <v>2.42</v>
      </c>
      <c r="R268" s="4">
        <f t="shared" ca="1" si="48"/>
        <v>2.42</v>
      </c>
      <c r="Z268" s="4">
        <f t="shared" ca="1" si="52"/>
        <v>83.621104005986751</v>
      </c>
      <c r="AA268" s="4">
        <f t="shared" ca="1" si="53"/>
        <v>83.564348746887333</v>
      </c>
      <c r="AB268" s="7">
        <f t="shared" ca="1" si="54"/>
        <v>83.564348746887333</v>
      </c>
      <c r="AC268" s="7" t="e">
        <f t="shared" ca="1" si="55"/>
        <v>#NUM!</v>
      </c>
      <c r="AD268" s="7">
        <f t="shared" ca="1" si="56"/>
        <v>82.239324746887334</v>
      </c>
      <c r="AE268" s="7">
        <f t="shared" ca="1" si="57"/>
        <v>81.200400000000002</v>
      </c>
    </row>
    <row r="269" spans="5:31" x14ac:dyDescent="0.35">
      <c r="E269" s="23">
        <f t="shared" ca="1" si="58"/>
        <v>44803.124999999367</v>
      </c>
      <c r="F269" s="19">
        <f t="shared" ca="1" si="58"/>
        <v>44803.124999999367</v>
      </c>
      <c r="G269" s="20">
        <f t="shared" si="59"/>
        <v>3</v>
      </c>
      <c r="H269" t="str">
        <f t="shared" ca="1" si="51"/>
        <v>KIAH FDH2208303_00Z-GEFS</v>
      </c>
      <c r="I269">
        <v>260</v>
      </c>
      <c r="J269" s="4">
        <f ca="1">32+ 1.8*RTD("ice.xl",,$H269,_xll.ICEFldID(J$8))</f>
        <v>79.573999999999998</v>
      </c>
      <c r="K269" s="5">
        <f ca="1">32+ 1.8*RTD("ice.xl",,$H269,_xll.ICEFldID(K$8))</f>
        <v>79.573999999999998</v>
      </c>
      <c r="L269" s="4">
        <f ca="1">RTD("ice.xl",,$H269,_xll.ICEFldID(L$8))</f>
        <v>76.7</v>
      </c>
      <c r="M269" s="6" t="e">
        <f ca="1">RTD("ice.xl",,$H269,_xll.ICEFldID(M$8))/25.4</f>
        <v>#VALUE!</v>
      </c>
      <c r="N269" s="4">
        <f ca="1">RTD("ice.xl",,$H269,_xll.ICEFldID(N$8))/25.4</f>
        <v>0</v>
      </c>
      <c r="O269" s="5">
        <f ca="1">RTD("ice.xl",,$H269,_xll.ICEFldID(O$8))</f>
        <v>45</v>
      </c>
      <c r="P269" s="5">
        <f ca="1">RTD("ice.xl",,$H269,_xll.ICEFldID(P$8))</f>
        <v>142.4</v>
      </c>
      <c r="Q269" s="5">
        <f ca="1">RTD("ice.xl",,$H269,_xll.ICEFldID(Q$8))</f>
        <v>2.2799999999999998</v>
      </c>
      <c r="R269" s="4">
        <f t="shared" ca="1" si="48"/>
        <v>2.2799999999999998</v>
      </c>
      <c r="Z269" s="4">
        <f t="shared" ca="1" si="52"/>
        <v>83.218970908356695</v>
      </c>
      <c r="AA269" s="4">
        <f t="shared" ca="1" si="53"/>
        <v>82.984259857218461</v>
      </c>
      <c r="AB269" s="7">
        <f t="shared" ca="1" si="54"/>
        <v>82.984259857218461</v>
      </c>
      <c r="AC269" s="7" t="e">
        <f t="shared" ca="1" si="55"/>
        <v>#NUM!</v>
      </c>
      <c r="AD269" s="7">
        <f t="shared" ca="1" si="56"/>
        <v>81.751543857218465</v>
      </c>
      <c r="AE269" s="7">
        <f t="shared" ca="1" si="57"/>
        <v>80.836300000000008</v>
      </c>
    </row>
    <row r="270" spans="5:31" x14ac:dyDescent="0.35">
      <c r="E270" s="23">
        <f t="shared" ca="1" si="58"/>
        <v>44803.166666666031</v>
      </c>
      <c r="F270" s="19">
        <f t="shared" ca="1" si="58"/>
        <v>44803.166666666031</v>
      </c>
      <c r="G270" s="20">
        <f t="shared" si="59"/>
        <v>4</v>
      </c>
      <c r="H270" t="str">
        <f t="shared" ca="1" si="51"/>
        <v>KIAH FDH2208304_00Z-GEFS</v>
      </c>
      <c r="I270">
        <v>261</v>
      </c>
      <c r="J270" s="4">
        <f ca="1">32+ 1.8*RTD("ice.xl",,$H270,_xll.ICEFldID(J$8))</f>
        <v>79.213999999999999</v>
      </c>
      <c r="K270" s="5">
        <f ca="1">32+ 1.8*RTD("ice.xl",,$H270,_xll.ICEFldID(K$8))</f>
        <v>79.213999999999999</v>
      </c>
      <c r="L270" s="4">
        <f ca="1">RTD("ice.xl",,$H270,_xll.ICEFldID(L$8))</f>
        <v>77.7</v>
      </c>
      <c r="M270" s="6" t="e">
        <f ca="1">RTD("ice.xl",,$H270,_xll.ICEFldID(M$8))/25.4</f>
        <v>#VALUE!</v>
      </c>
      <c r="N270" s="4">
        <f ca="1">RTD("ice.xl",,$H270,_xll.ICEFldID(N$8))/25.4</f>
        <v>0</v>
      </c>
      <c r="O270" s="5">
        <f ca="1">RTD("ice.xl",,$H270,_xll.ICEFldID(O$8))</f>
        <v>44</v>
      </c>
      <c r="P270" s="5">
        <f ca="1">RTD("ice.xl",,$H270,_xll.ICEFldID(P$8))</f>
        <v>138.6</v>
      </c>
      <c r="Q270" s="5">
        <f ca="1">RTD("ice.xl",,$H270,_xll.ICEFldID(Q$8))</f>
        <v>2.17</v>
      </c>
      <c r="R270" s="4">
        <f t="shared" ca="1" si="48"/>
        <v>2.17</v>
      </c>
      <c r="Z270" s="4">
        <f t="shared" ca="1" si="52"/>
        <v>82.836595284539953</v>
      </c>
      <c r="AA270" s="4">
        <f t="shared" ca="1" si="53"/>
        <v>82.407680877045024</v>
      </c>
      <c r="AB270" s="7">
        <f t="shared" ca="1" si="54"/>
        <v>82.407680877045024</v>
      </c>
      <c r="AC270" s="7" t="e">
        <f t="shared" ca="1" si="55"/>
        <v>#NUM!</v>
      </c>
      <c r="AD270" s="7">
        <f t="shared" ca="1" si="56"/>
        <v>81.270924877045019</v>
      </c>
      <c r="AE270" s="7">
        <f t="shared" ca="1" si="57"/>
        <v>80.487299999999991</v>
      </c>
    </row>
    <row r="271" spans="5:31" x14ac:dyDescent="0.35">
      <c r="E271" s="23">
        <f t="shared" ca="1" si="58"/>
        <v>44803.208333332695</v>
      </c>
      <c r="F271" s="19">
        <f t="shared" ca="1" si="58"/>
        <v>44803.208333332695</v>
      </c>
      <c r="G271" s="20">
        <f t="shared" si="59"/>
        <v>5</v>
      </c>
      <c r="H271" t="str">
        <f t="shared" ca="1" si="51"/>
        <v>KIAH FDH2208305_00Z-GEFS</v>
      </c>
      <c r="I271">
        <v>262</v>
      </c>
      <c r="J271" s="4">
        <f ca="1">32+ 1.8*RTD("ice.xl",,$H271,_xll.ICEFldID(J$8))</f>
        <v>78.835999999999999</v>
      </c>
      <c r="K271" s="5">
        <f ca="1">32+ 1.8*RTD("ice.xl",,$H271,_xll.ICEFldID(K$8))</f>
        <v>78.835999999999999</v>
      </c>
      <c r="L271" s="4">
        <f ca="1">RTD("ice.xl",,$H271,_xll.ICEFldID(L$8))</f>
        <v>78.7</v>
      </c>
      <c r="M271" s="6" t="e">
        <f ca="1">RTD("ice.xl",,$H271,_xll.ICEFldID(M$8))/25.4</f>
        <v>#VALUE!</v>
      </c>
      <c r="N271" s="4">
        <f ca="1">RTD("ice.xl",,$H271,_xll.ICEFldID(N$8))/25.4</f>
        <v>0</v>
      </c>
      <c r="O271" s="5">
        <f ca="1">RTD("ice.xl",,$H271,_xll.ICEFldID(O$8))</f>
        <v>43</v>
      </c>
      <c r="P271" s="5">
        <f ca="1">RTD("ice.xl",,$H271,_xll.ICEFldID(P$8))</f>
        <v>135.1</v>
      </c>
      <c r="Q271" s="5">
        <f ca="1">RTD("ice.xl",,$H271,_xll.ICEFldID(Q$8))</f>
        <v>2.11</v>
      </c>
      <c r="R271" s="4">
        <f t="shared" ca="1" si="48"/>
        <v>2.11</v>
      </c>
      <c r="Z271" s="4">
        <f t="shared" ca="1" si="52"/>
        <v>82.42912327946155</v>
      </c>
      <c r="AA271" s="4">
        <f t="shared" ca="1" si="53"/>
        <v>81.77932293688157</v>
      </c>
      <c r="AB271" s="7">
        <f t="shared" ca="1" si="54"/>
        <v>81.77932293688157</v>
      </c>
      <c r="AC271" s="7" t="e">
        <f t="shared" ca="1" si="55"/>
        <v>#NUM!</v>
      </c>
      <c r="AD271" s="7">
        <f t="shared" ca="1" si="56"/>
        <v>80.750658936881564</v>
      </c>
      <c r="AE271" s="7">
        <f t="shared" ca="1" si="57"/>
        <v>80.118499999999997</v>
      </c>
    </row>
    <row r="272" spans="5:31" x14ac:dyDescent="0.35">
      <c r="E272" s="23">
        <f t="shared" ca="1" si="58"/>
        <v>44803.24999999936</v>
      </c>
      <c r="F272" s="19">
        <f t="shared" ca="1" si="58"/>
        <v>44803.24999999936</v>
      </c>
      <c r="G272" s="20">
        <f t="shared" si="59"/>
        <v>6</v>
      </c>
      <c r="H272" t="str">
        <f t="shared" ca="1" si="51"/>
        <v>KIAH FDH2208306_00Z-GEFS</v>
      </c>
      <c r="I272">
        <v>263</v>
      </c>
      <c r="J272" s="4">
        <f ca="1">32+ 1.8*RTD("ice.xl",,$H272,_xll.ICEFldID(J$8))</f>
        <v>78.475999999999999</v>
      </c>
      <c r="K272" s="5">
        <f ca="1">32+ 1.8*RTD("ice.xl",,$H272,_xll.ICEFldID(K$8))</f>
        <v>78.475999999999999</v>
      </c>
      <c r="L272" s="4">
        <f ca="1">RTD("ice.xl",,$H272,_xll.ICEFldID(L$8))</f>
        <v>79.7</v>
      </c>
      <c r="M272" s="6" t="e">
        <f ca="1">RTD("ice.xl",,$H272,_xll.ICEFldID(M$8))/25.4</f>
        <v>#VALUE!</v>
      </c>
      <c r="N272" s="4">
        <f ca="1">RTD("ice.xl",,$H272,_xll.ICEFldID(N$8))/25.4</f>
        <v>0</v>
      </c>
      <c r="O272" s="5">
        <f ca="1">RTD("ice.xl",,$H272,_xll.ICEFldID(O$8))</f>
        <v>42</v>
      </c>
      <c r="P272" s="5">
        <f ca="1">RTD("ice.xl",,$H272,_xll.ICEFldID(P$8))</f>
        <v>132.9</v>
      </c>
      <c r="Q272" s="5">
        <f ca="1">RTD("ice.xl",,$H272,_xll.ICEFldID(Q$8))</f>
        <v>2.09</v>
      </c>
      <c r="R272" s="4">
        <f t="shared" ca="1" si="48"/>
        <v>2.09</v>
      </c>
      <c r="Z272" s="4">
        <f t="shared" ca="1" si="52"/>
        <v>82.035730982871144</v>
      </c>
      <c r="AA272" s="4">
        <f t="shared" ca="1" si="53"/>
        <v>79.769500000000008</v>
      </c>
      <c r="AB272" s="7">
        <f t="shared" ca="1" si="54"/>
        <v>81.166093046481578</v>
      </c>
      <c r="AC272" s="7" t="e">
        <f t="shared" ca="1" si="55"/>
        <v>#NUM!</v>
      </c>
      <c r="AD272" s="7">
        <f t="shared" ca="1" si="56"/>
        <v>80.262549046481581</v>
      </c>
      <c r="AE272" s="7">
        <f t="shared" ca="1" si="57"/>
        <v>79.769500000000008</v>
      </c>
    </row>
    <row r="273" spans="5:31" x14ac:dyDescent="0.35">
      <c r="E273" s="23">
        <f t="shared" ca="1" si="58"/>
        <v>44803.291666666024</v>
      </c>
      <c r="F273" s="19">
        <f t="shared" ca="1" si="58"/>
        <v>44803.291666666024</v>
      </c>
      <c r="G273" s="20">
        <f t="shared" si="59"/>
        <v>7</v>
      </c>
      <c r="H273" t="str">
        <f t="shared" ca="1" si="51"/>
        <v>KIAH FDH2208307_00Z-GEFS</v>
      </c>
      <c r="I273">
        <v>264</v>
      </c>
      <c r="J273" s="4">
        <f ca="1">32+ 1.8*RTD("ice.xl",,$H273,_xll.ICEFldID(J$8))</f>
        <v>78.116</v>
      </c>
      <c r="K273" s="5">
        <f ca="1">32+ 1.8*RTD("ice.xl",,$H273,_xll.ICEFldID(K$8))</f>
        <v>78.116</v>
      </c>
      <c r="L273" s="4">
        <f ca="1">RTD("ice.xl",,$H273,_xll.ICEFldID(L$8))</f>
        <v>80.7</v>
      </c>
      <c r="M273" s="6" t="e">
        <f ca="1">RTD("ice.xl",,$H273,_xll.ICEFldID(M$8))/25.4</f>
        <v>#VALUE!</v>
      </c>
      <c r="N273" s="4">
        <f ca="1">RTD("ice.xl",,$H273,_xll.ICEFldID(N$8))/25.4</f>
        <v>0</v>
      </c>
      <c r="O273" s="5">
        <f ca="1">RTD("ice.xl",,$H273,_xll.ICEFldID(O$8))</f>
        <v>41</v>
      </c>
      <c r="P273" s="5">
        <f ca="1">RTD("ice.xl",,$H273,_xll.ICEFldID(P$8))</f>
        <v>130.9</v>
      </c>
      <c r="Q273" s="5">
        <f ca="1">RTD("ice.xl",,$H273,_xll.ICEFldID(Q$8))</f>
        <v>2.1</v>
      </c>
      <c r="R273" s="4">
        <f t="shared" ca="1" si="48"/>
        <v>2.1</v>
      </c>
      <c r="Z273" s="4">
        <f t="shared" ca="1" si="52"/>
        <v>81.636800373366725</v>
      </c>
      <c r="AA273" s="4">
        <f t="shared" ca="1" si="53"/>
        <v>79.42049999999999</v>
      </c>
      <c r="AB273" s="7">
        <f t="shared" ca="1" si="54"/>
        <v>80.533842979199434</v>
      </c>
      <c r="AC273" s="7" t="e">
        <f t="shared" ca="1" si="55"/>
        <v>#NUM!</v>
      </c>
      <c r="AD273" s="7">
        <f t="shared" ca="1" si="56"/>
        <v>79.769818979199428</v>
      </c>
      <c r="AE273" s="7">
        <f t="shared" ca="1" si="57"/>
        <v>79.42049999999999</v>
      </c>
    </row>
    <row r="274" spans="5:31" x14ac:dyDescent="0.35">
      <c r="E274" s="23">
        <f t="shared" ca="1" si="58"/>
        <v>44803.333333332688</v>
      </c>
      <c r="F274" s="19">
        <f t="shared" ca="1" si="58"/>
        <v>44803.333333332688</v>
      </c>
      <c r="G274" s="20">
        <f t="shared" si="59"/>
        <v>8</v>
      </c>
      <c r="H274" t="str">
        <f t="shared" ca="1" si="51"/>
        <v>KIAH FDH2208308_00Z-GEFS</v>
      </c>
      <c r="I274">
        <v>265</v>
      </c>
      <c r="J274" s="4">
        <f ca="1">32+ 1.8*RTD("ice.xl",,$H274,_xll.ICEFldID(J$8))</f>
        <v>80.168000000000006</v>
      </c>
      <c r="K274" s="5">
        <f ca="1">32+ 1.8*RTD("ice.xl",,$H274,_xll.ICEFldID(K$8))</f>
        <v>80.168000000000006</v>
      </c>
      <c r="L274" s="4">
        <f ca="1">RTD("ice.xl",,$H274,_xll.ICEFldID(L$8))</f>
        <v>76.2</v>
      </c>
      <c r="M274" s="6" t="e">
        <f ca="1">RTD("ice.xl",,$H274,_xll.ICEFldID(M$8))/25.4</f>
        <v>#VALUE!</v>
      </c>
      <c r="N274" s="4">
        <f ca="1">RTD("ice.xl",,$H274,_xll.ICEFldID(N$8))/25.4</f>
        <v>0</v>
      </c>
      <c r="O274" s="5">
        <f ca="1">RTD("ice.xl",,$H274,_xll.ICEFldID(O$8))</f>
        <v>42</v>
      </c>
      <c r="P274" s="5">
        <f ca="1">RTD("ice.xl",,$H274,_xll.ICEFldID(P$8))</f>
        <v>133.4</v>
      </c>
      <c r="Q274" s="5">
        <f ca="1">RTD("ice.xl",,$H274,_xll.ICEFldID(Q$8))</f>
        <v>2.15</v>
      </c>
      <c r="R274" s="4">
        <f t="shared" ca="1" si="48"/>
        <v>2.15</v>
      </c>
      <c r="Z274" s="4">
        <f t="shared" ca="1" si="52"/>
        <v>83.893638895637423</v>
      </c>
      <c r="AA274" s="4">
        <f t="shared" ca="1" si="53"/>
        <v>84.055241527318046</v>
      </c>
      <c r="AB274" s="7">
        <f t="shared" ca="1" si="54"/>
        <v>84.055241527318046</v>
      </c>
      <c r="AC274" s="7" t="e">
        <f t="shared" ca="1" si="55"/>
        <v>#NUM!</v>
      </c>
      <c r="AD274" s="7">
        <f t="shared" ca="1" si="56"/>
        <v>82.852809527318044</v>
      </c>
      <c r="AE274" s="7">
        <f t="shared" ca="1" si="57"/>
        <v>81.466200000000015</v>
      </c>
    </row>
    <row r="275" spans="5:31" x14ac:dyDescent="0.35">
      <c r="E275" s="23">
        <f t="shared" ca="1" si="58"/>
        <v>44803.374999999352</v>
      </c>
      <c r="F275" s="19">
        <f t="shared" ca="1" si="58"/>
        <v>44803.374999999352</v>
      </c>
      <c r="G275" s="20">
        <f t="shared" si="59"/>
        <v>9</v>
      </c>
      <c r="H275" t="str">
        <f t="shared" ca="1" si="51"/>
        <v>KIAH FDH2208309_00Z-GEFS</v>
      </c>
      <c r="I275">
        <v>266</v>
      </c>
      <c r="J275" s="4">
        <f ca="1">32+ 1.8*RTD("ice.xl",,$H275,_xll.ICEFldID(J$8))</f>
        <v>82.22</v>
      </c>
      <c r="K275" s="5">
        <f ca="1">32+ 1.8*RTD("ice.xl",,$H275,_xll.ICEFldID(K$8))</f>
        <v>82.22</v>
      </c>
      <c r="L275" s="4">
        <f ca="1">RTD("ice.xl",,$H275,_xll.ICEFldID(L$8))</f>
        <v>71.7</v>
      </c>
      <c r="M275" s="6" t="e">
        <f ca="1">RTD("ice.xl",,$H275,_xll.ICEFldID(M$8))/25.4</f>
        <v>#VALUE!</v>
      </c>
      <c r="N275" s="4">
        <f ca="1">RTD("ice.xl",,$H275,_xll.ICEFldID(N$8))/25.4</f>
        <v>0</v>
      </c>
      <c r="O275" s="5">
        <f ca="1">RTD("ice.xl",,$H275,_xll.ICEFldID(O$8))</f>
        <v>42</v>
      </c>
      <c r="P275" s="5">
        <f ca="1">RTD("ice.xl",,$H275,_xll.ICEFldID(P$8))</f>
        <v>136.19999999999999</v>
      </c>
      <c r="Q275" s="5">
        <f ca="1">RTD("ice.xl",,$H275,_xll.ICEFldID(Q$8))</f>
        <v>2.23</v>
      </c>
      <c r="R275" s="4">
        <f t="shared" ca="1" si="48"/>
        <v>2.23</v>
      </c>
      <c r="Z275" s="4">
        <f t="shared" ca="1" si="52"/>
        <v>86.156499701047863</v>
      </c>
      <c r="AA275" s="4">
        <f t="shared" ca="1" si="53"/>
        <v>87.250888271521845</v>
      </c>
      <c r="AB275" s="7">
        <f t="shared" ca="1" si="54"/>
        <v>87.250888271521845</v>
      </c>
      <c r="AC275" s="7" t="e">
        <f t="shared" ca="1" si="55"/>
        <v>#NUM!</v>
      </c>
      <c r="AD275" s="7">
        <f t="shared" ca="1" si="56"/>
        <v>85.979408271521848</v>
      </c>
      <c r="AE275" s="7">
        <f t="shared" ca="1" si="57"/>
        <v>83.511899999999997</v>
      </c>
    </row>
    <row r="276" spans="5:31" x14ac:dyDescent="0.35">
      <c r="E276" s="23">
        <f t="shared" ca="1" si="58"/>
        <v>44803.416666666017</v>
      </c>
      <c r="F276" s="19">
        <f t="shared" ca="1" si="58"/>
        <v>44803.416666666017</v>
      </c>
      <c r="G276" s="20">
        <f t="shared" si="59"/>
        <v>10</v>
      </c>
      <c r="H276" t="str">
        <f t="shared" ca="1" si="51"/>
        <v>KIAH FDH22083010_00Z-GEFS</v>
      </c>
      <c r="I276">
        <v>267</v>
      </c>
      <c r="J276" s="4" t="e">
        <f ca="1">32+ 1.8*RTD("ice.xl",,$H276,_xll.ICEFldID(J$8))</f>
        <v>#VALUE!</v>
      </c>
      <c r="K276" s="5" t="e">
        <f ca="1">32+ 1.8*RTD("ice.xl",,$H276,_xll.ICEFldID(K$8))</f>
        <v>#VALUE!</v>
      </c>
      <c r="L276" s="4" t="str">
        <f ca="1">RTD("ice.xl",,$H276,_xll.ICEFldID(L$8))</f>
        <v/>
      </c>
      <c r="M276" s="6" t="e">
        <f ca="1">RTD("ice.xl",,$H276,_xll.ICEFldID(M$8))/25.4</f>
        <v>#VALUE!</v>
      </c>
      <c r="N276" s="4" t="e">
        <f ca="1">RTD("ice.xl",,$H276,_xll.ICEFldID(N$8))/25.4</f>
        <v>#VALUE!</v>
      </c>
      <c r="O276" s="5" t="str">
        <f ca="1">RTD("ice.xl",,$H276,_xll.ICEFldID(O$8))</f>
        <v/>
      </c>
      <c r="P276" s="5" t="str">
        <f ca="1">RTD("ice.xl",,$H276,_xll.ICEFldID(P$8))</f>
        <v/>
      </c>
      <c r="Q276" s="5" t="str">
        <f ca="1">RTD("ice.xl",,$H276,_xll.ICEFldID(Q$8))</f>
        <v/>
      </c>
      <c r="R276" s="4" t="str">
        <f t="shared" ca="1" si="48"/>
        <v/>
      </c>
      <c r="Z276" s="4" t="e">
        <f t="shared" ca="1" si="52"/>
        <v>#VALUE!</v>
      </c>
      <c r="AA276" s="4" t="e">
        <f t="shared" ca="1" si="53"/>
        <v>#VALUE!</v>
      </c>
      <c r="AB276" s="7" t="e">
        <f t="shared" ca="1" si="54"/>
        <v>#VALUE!</v>
      </c>
      <c r="AC276" s="7" t="e">
        <f t="shared" ca="1" si="55"/>
        <v>#VALUE!</v>
      </c>
      <c r="AD276" s="7" t="e">
        <f t="shared" ca="1" si="56"/>
        <v>#VALUE!</v>
      </c>
      <c r="AE276" s="7" t="e">
        <f t="shared" ca="1" si="57"/>
        <v>#VALUE!</v>
      </c>
    </row>
    <row r="277" spans="5:31" x14ac:dyDescent="0.35">
      <c r="E277" s="23">
        <f t="shared" ca="1" si="58"/>
        <v>44803.458333332681</v>
      </c>
      <c r="F277" s="19">
        <f t="shared" ca="1" si="58"/>
        <v>44803.458333332681</v>
      </c>
      <c r="G277" s="20">
        <f t="shared" si="59"/>
        <v>11</v>
      </c>
      <c r="H277" t="str">
        <f t="shared" ca="1" si="51"/>
        <v>KIAH FDH22083011_00Z-GEFS</v>
      </c>
      <c r="I277">
        <v>268</v>
      </c>
      <c r="J277" s="4" t="e">
        <f ca="1">32+ 1.8*RTD("ice.xl",,$H277,_xll.ICEFldID(J$8))</f>
        <v>#VALUE!</v>
      </c>
      <c r="K277" s="5" t="e">
        <f ca="1">32+ 1.8*RTD("ice.xl",,$H277,_xll.ICEFldID(K$8))</f>
        <v>#VALUE!</v>
      </c>
      <c r="L277" s="4" t="str">
        <f ca="1">RTD("ice.xl",,$H277,_xll.ICEFldID(L$8))</f>
        <v/>
      </c>
      <c r="M277" s="6" t="e">
        <f ca="1">RTD("ice.xl",,$H277,_xll.ICEFldID(M$8))/25.4</f>
        <v>#VALUE!</v>
      </c>
      <c r="N277" s="4" t="e">
        <f ca="1">RTD("ice.xl",,$H277,_xll.ICEFldID(N$8))/25.4</f>
        <v>#VALUE!</v>
      </c>
      <c r="O277" s="5" t="str">
        <f ca="1">RTD("ice.xl",,$H277,_xll.ICEFldID(O$8))</f>
        <v/>
      </c>
      <c r="P277" s="5" t="str">
        <f ca="1">RTD("ice.xl",,$H277,_xll.ICEFldID(P$8))</f>
        <v/>
      </c>
      <c r="Q277" s="5" t="str">
        <f ca="1">RTD("ice.xl",,$H277,_xll.ICEFldID(Q$8))</f>
        <v/>
      </c>
      <c r="R277" s="4" t="str">
        <f t="shared" ca="1" si="48"/>
        <v/>
      </c>
      <c r="Z277" s="4" t="e">
        <f t="shared" ca="1" si="52"/>
        <v>#VALUE!</v>
      </c>
      <c r="AA277" s="4" t="e">
        <f t="shared" ca="1" si="53"/>
        <v>#VALUE!</v>
      </c>
      <c r="AB277" s="7" t="e">
        <f t="shared" ca="1" si="54"/>
        <v>#VALUE!</v>
      </c>
      <c r="AC277" s="7" t="e">
        <f t="shared" ca="1" si="55"/>
        <v>#VALUE!</v>
      </c>
      <c r="AD277" s="7" t="e">
        <f t="shared" ca="1" si="56"/>
        <v>#VALUE!</v>
      </c>
      <c r="AE277" s="7" t="e">
        <f t="shared" ca="1" si="57"/>
        <v>#VALUE!</v>
      </c>
    </row>
    <row r="278" spans="5:31" x14ac:dyDescent="0.35">
      <c r="E278" s="23">
        <f t="shared" ca="1" si="58"/>
        <v>44803.499999999345</v>
      </c>
      <c r="F278" s="19">
        <f t="shared" ca="1" si="58"/>
        <v>44803.499999999345</v>
      </c>
      <c r="G278" s="20">
        <f t="shared" si="59"/>
        <v>12</v>
      </c>
      <c r="H278" t="str">
        <f t="shared" ca="1" si="51"/>
        <v>KIAH FDH22083012_00Z-GEFS</v>
      </c>
      <c r="I278">
        <v>269</v>
      </c>
      <c r="J278" s="4" t="e">
        <f ca="1">32+ 1.8*RTD("ice.xl",,$H278,_xll.ICEFldID(J$8))</f>
        <v>#VALUE!</v>
      </c>
      <c r="K278" s="5" t="e">
        <f ca="1">32+ 1.8*RTD("ice.xl",,$H278,_xll.ICEFldID(K$8))</f>
        <v>#VALUE!</v>
      </c>
      <c r="L278" s="4" t="str">
        <f ca="1">RTD("ice.xl",,$H278,_xll.ICEFldID(L$8))</f>
        <v/>
      </c>
      <c r="M278" s="6" t="e">
        <f ca="1">RTD("ice.xl",,$H278,_xll.ICEFldID(M$8))/25.4</f>
        <v>#VALUE!</v>
      </c>
      <c r="N278" s="4" t="e">
        <f ca="1">RTD("ice.xl",,$H278,_xll.ICEFldID(N$8))/25.4</f>
        <v>#VALUE!</v>
      </c>
      <c r="O278" s="5" t="str">
        <f ca="1">RTD("ice.xl",,$H278,_xll.ICEFldID(O$8))</f>
        <v/>
      </c>
      <c r="P278" s="5" t="str">
        <f ca="1">RTD("ice.xl",,$H278,_xll.ICEFldID(P$8))</f>
        <v/>
      </c>
      <c r="Q278" s="5" t="str">
        <f ca="1">RTD("ice.xl",,$H278,_xll.ICEFldID(Q$8))</f>
        <v/>
      </c>
      <c r="R278" s="4" t="str">
        <f t="shared" ca="1" si="48"/>
        <v/>
      </c>
      <c r="Z278" s="4" t="e">
        <f t="shared" ca="1" si="52"/>
        <v>#VALUE!</v>
      </c>
      <c r="AA278" s="4" t="e">
        <f t="shared" ca="1" si="53"/>
        <v>#VALUE!</v>
      </c>
      <c r="AB278" s="7" t="e">
        <f t="shared" ca="1" si="54"/>
        <v>#VALUE!</v>
      </c>
      <c r="AC278" s="7" t="e">
        <f t="shared" ca="1" si="55"/>
        <v>#VALUE!</v>
      </c>
      <c r="AD278" s="7" t="e">
        <f t="shared" ca="1" si="56"/>
        <v>#VALUE!</v>
      </c>
      <c r="AE278" s="7" t="e">
        <f t="shared" ca="1" si="57"/>
        <v>#VALUE!</v>
      </c>
    </row>
    <row r="279" spans="5:31" x14ac:dyDescent="0.35">
      <c r="E279" s="23">
        <f t="shared" ca="1" si="58"/>
        <v>44803.541666666009</v>
      </c>
      <c r="F279" s="19">
        <f t="shared" ca="1" si="58"/>
        <v>44803.541666666009</v>
      </c>
      <c r="G279" s="20">
        <f t="shared" si="59"/>
        <v>13</v>
      </c>
      <c r="H279" t="str">
        <f t="shared" ca="1" si="51"/>
        <v>KIAH FDH22083013_00Z-GEFS</v>
      </c>
      <c r="I279">
        <v>270</v>
      </c>
      <c r="J279" s="4" t="e">
        <f ca="1">32+ 1.8*RTD("ice.xl",,$H279,_xll.ICEFldID(J$8))</f>
        <v>#VALUE!</v>
      </c>
      <c r="K279" s="5" t="e">
        <f ca="1">32+ 1.8*RTD("ice.xl",,$H279,_xll.ICEFldID(K$8))</f>
        <v>#VALUE!</v>
      </c>
      <c r="L279" s="4" t="str">
        <f ca="1">RTD("ice.xl",,$H279,_xll.ICEFldID(L$8))</f>
        <v/>
      </c>
      <c r="M279" s="6" t="e">
        <f ca="1">RTD("ice.xl",,$H279,_xll.ICEFldID(M$8))/25.4</f>
        <v>#VALUE!</v>
      </c>
      <c r="N279" s="4" t="e">
        <f ca="1">RTD("ice.xl",,$H279,_xll.ICEFldID(N$8))/25.4</f>
        <v>#VALUE!</v>
      </c>
      <c r="O279" s="5" t="str">
        <f ca="1">RTD("ice.xl",,$H279,_xll.ICEFldID(O$8))</f>
        <v/>
      </c>
      <c r="P279" s="5" t="str">
        <f ca="1">RTD("ice.xl",,$H279,_xll.ICEFldID(P$8))</f>
        <v/>
      </c>
      <c r="Q279" s="5" t="str">
        <f ca="1">RTD("ice.xl",,$H279,_xll.ICEFldID(Q$8))</f>
        <v/>
      </c>
      <c r="R279" s="4" t="str">
        <f t="shared" ca="1" si="48"/>
        <v/>
      </c>
      <c r="Z279" s="4" t="e">
        <f t="shared" ca="1" si="52"/>
        <v>#VALUE!</v>
      </c>
      <c r="AA279" s="4" t="e">
        <f t="shared" ca="1" si="53"/>
        <v>#VALUE!</v>
      </c>
      <c r="AB279" s="7" t="e">
        <f t="shared" ca="1" si="54"/>
        <v>#VALUE!</v>
      </c>
      <c r="AC279" s="7" t="e">
        <f t="shared" ca="1" si="55"/>
        <v>#VALUE!</v>
      </c>
      <c r="AD279" s="7" t="e">
        <f t="shared" ca="1" si="56"/>
        <v>#VALUE!</v>
      </c>
      <c r="AE279" s="7" t="e">
        <f t="shared" ca="1" si="57"/>
        <v>#VALUE!</v>
      </c>
    </row>
    <row r="280" spans="5:31" x14ac:dyDescent="0.35">
      <c r="E280" s="23">
        <f t="shared" ca="1" si="58"/>
        <v>44803.583333332674</v>
      </c>
      <c r="F280" s="19">
        <f t="shared" ca="1" si="58"/>
        <v>44803.583333332674</v>
      </c>
      <c r="G280" s="20">
        <f t="shared" si="59"/>
        <v>14</v>
      </c>
      <c r="H280" t="str">
        <f t="shared" ca="1" si="51"/>
        <v>KIAH FDH22083014_00Z-GEFS</v>
      </c>
      <c r="I280">
        <v>271</v>
      </c>
      <c r="J280" s="4" t="e">
        <f ca="1">32+ 1.8*RTD("ice.xl",,$H280,_xll.ICEFldID(J$8))</f>
        <v>#VALUE!</v>
      </c>
      <c r="K280" s="5" t="e">
        <f ca="1">32+ 1.8*RTD("ice.xl",,$H280,_xll.ICEFldID(K$8))</f>
        <v>#VALUE!</v>
      </c>
      <c r="L280" s="4" t="str">
        <f ca="1">RTD("ice.xl",,$H280,_xll.ICEFldID(L$8))</f>
        <v/>
      </c>
      <c r="M280" s="6" t="e">
        <f ca="1">RTD("ice.xl",,$H280,_xll.ICEFldID(M$8))/25.4</f>
        <v>#VALUE!</v>
      </c>
      <c r="N280" s="4" t="e">
        <f ca="1">RTD("ice.xl",,$H280,_xll.ICEFldID(N$8))/25.4</f>
        <v>#VALUE!</v>
      </c>
      <c r="O280" s="5" t="str">
        <f ca="1">RTD("ice.xl",,$H280,_xll.ICEFldID(O$8))</f>
        <v/>
      </c>
      <c r="P280" s="5" t="str">
        <f ca="1">RTD("ice.xl",,$H280,_xll.ICEFldID(P$8))</f>
        <v/>
      </c>
      <c r="Q280" s="5" t="str">
        <f ca="1">RTD("ice.xl",,$H280,_xll.ICEFldID(Q$8))</f>
        <v/>
      </c>
      <c r="R280" s="4" t="str">
        <f t="shared" ca="1" si="48"/>
        <v/>
      </c>
      <c r="Z280" s="4" t="e">
        <f t="shared" ca="1" si="52"/>
        <v>#VALUE!</v>
      </c>
      <c r="AA280" s="4" t="e">
        <f t="shared" ca="1" si="53"/>
        <v>#VALUE!</v>
      </c>
      <c r="AB280" s="7" t="e">
        <f t="shared" ca="1" si="54"/>
        <v>#VALUE!</v>
      </c>
      <c r="AC280" s="7" t="e">
        <f t="shared" ca="1" si="55"/>
        <v>#VALUE!</v>
      </c>
      <c r="AD280" s="7" t="e">
        <f t="shared" ca="1" si="56"/>
        <v>#VALUE!</v>
      </c>
      <c r="AE280" s="7" t="e">
        <f t="shared" ca="1" si="57"/>
        <v>#VALUE!</v>
      </c>
    </row>
    <row r="281" spans="5:31" x14ac:dyDescent="0.35">
      <c r="E281" s="23">
        <f t="shared" ca="1" si="58"/>
        <v>44803.624999999338</v>
      </c>
      <c r="F281" s="19">
        <f t="shared" ca="1" si="58"/>
        <v>44803.624999999338</v>
      </c>
      <c r="G281" s="20">
        <f t="shared" si="59"/>
        <v>15</v>
      </c>
      <c r="H281" t="str">
        <f t="shared" ca="1" si="51"/>
        <v>KIAH FDH22083015_00Z-GEFS</v>
      </c>
      <c r="I281">
        <v>272</v>
      </c>
      <c r="J281" s="4" t="e">
        <f ca="1">32+ 1.8*RTD("ice.xl",,$H281,_xll.ICEFldID(J$8))</f>
        <v>#VALUE!</v>
      </c>
      <c r="K281" s="5" t="e">
        <f ca="1">32+ 1.8*RTD("ice.xl",,$H281,_xll.ICEFldID(K$8))</f>
        <v>#VALUE!</v>
      </c>
      <c r="L281" s="4" t="str">
        <f ca="1">RTD("ice.xl",,$H281,_xll.ICEFldID(L$8))</f>
        <v/>
      </c>
      <c r="M281" s="6" t="e">
        <f ca="1">RTD("ice.xl",,$H281,_xll.ICEFldID(M$8))/25.4</f>
        <v>#VALUE!</v>
      </c>
      <c r="N281" s="4" t="e">
        <f ca="1">RTD("ice.xl",,$H281,_xll.ICEFldID(N$8))/25.4</f>
        <v>#VALUE!</v>
      </c>
      <c r="O281" s="5" t="str">
        <f ca="1">RTD("ice.xl",,$H281,_xll.ICEFldID(O$8))</f>
        <v/>
      </c>
      <c r="P281" s="5" t="str">
        <f ca="1">RTD("ice.xl",,$H281,_xll.ICEFldID(P$8))</f>
        <v/>
      </c>
      <c r="Q281" s="5" t="str">
        <f ca="1">RTD("ice.xl",,$H281,_xll.ICEFldID(Q$8))</f>
        <v/>
      </c>
      <c r="R281" s="4" t="str">
        <f t="shared" ca="1" si="48"/>
        <v/>
      </c>
      <c r="Z281" s="4" t="e">
        <f t="shared" ca="1" si="52"/>
        <v>#VALUE!</v>
      </c>
      <c r="AA281" s="4" t="e">
        <f t="shared" ca="1" si="53"/>
        <v>#VALUE!</v>
      </c>
      <c r="AB281" s="7" t="e">
        <f t="shared" ca="1" si="54"/>
        <v>#VALUE!</v>
      </c>
      <c r="AC281" s="7" t="e">
        <f t="shared" ca="1" si="55"/>
        <v>#VALUE!</v>
      </c>
      <c r="AD281" s="7" t="e">
        <f t="shared" ca="1" si="56"/>
        <v>#VALUE!</v>
      </c>
      <c r="AE281" s="7" t="e">
        <f t="shared" ca="1" si="57"/>
        <v>#VALUE!</v>
      </c>
    </row>
    <row r="282" spans="5:31" x14ac:dyDescent="0.35">
      <c r="E282" s="23">
        <f t="shared" ca="1" si="58"/>
        <v>44803.666666666002</v>
      </c>
      <c r="F282" s="19">
        <f t="shared" ca="1" si="58"/>
        <v>44803.666666666002</v>
      </c>
      <c r="G282" s="20">
        <f t="shared" si="59"/>
        <v>16</v>
      </c>
      <c r="H282" t="str">
        <f t="shared" ca="1" si="51"/>
        <v>KIAH FDH22083016_00Z-GEFS</v>
      </c>
      <c r="I282">
        <v>273</v>
      </c>
      <c r="J282" s="4" t="e">
        <f ca="1">32+ 1.8*RTD("ice.xl",,$H282,_xll.ICEFldID(J$8))</f>
        <v>#VALUE!</v>
      </c>
      <c r="K282" s="5" t="e">
        <f ca="1">32+ 1.8*RTD("ice.xl",,$H282,_xll.ICEFldID(K$8))</f>
        <v>#VALUE!</v>
      </c>
      <c r="L282" s="4" t="str">
        <f ca="1">RTD("ice.xl",,$H282,_xll.ICEFldID(L$8))</f>
        <v/>
      </c>
      <c r="M282" s="6" t="e">
        <f ca="1">RTD("ice.xl",,$H282,_xll.ICEFldID(M$8))/25.4</f>
        <v>#VALUE!</v>
      </c>
      <c r="N282" s="4" t="e">
        <f ca="1">RTD("ice.xl",,$H282,_xll.ICEFldID(N$8))/25.4</f>
        <v>#VALUE!</v>
      </c>
      <c r="O282" s="5" t="str">
        <f ca="1">RTD("ice.xl",,$H282,_xll.ICEFldID(O$8))</f>
        <v/>
      </c>
      <c r="P282" s="5" t="str">
        <f ca="1">RTD("ice.xl",,$H282,_xll.ICEFldID(P$8))</f>
        <v/>
      </c>
      <c r="Q282" s="5" t="str">
        <f ca="1">RTD("ice.xl",,$H282,_xll.ICEFldID(Q$8))</f>
        <v/>
      </c>
      <c r="R282" s="4" t="str">
        <f t="shared" ca="1" si="48"/>
        <v/>
      </c>
      <c r="Z282" s="4" t="e">
        <f t="shared" ca="1" si="52"/>
        <v>#VALUE!</v>
      </c>
      <c r="AA282" s="4" t="e">
        <f t="shared" ca="1" si="53"/>
        <v>#VALUE!</v>
      </c>
      <c r="AB282" s="7" t="e">
        <f t="shared" ca="1" si="54"/>
        <v>#VALUE!</v>
      </c>
      <c r="AC282" s="7" t="e">
        <f t="shared" ca="1" si="55"/>
        <v>#VALUE!</v>
      </c>
      <c r="AD282" s="7" t="e">
        <f t="shared" ca="1" si="56"/>
        <v>#VALUE!</v>
      </c>
      <c r="AE282" s="7" t="e">
        <f t="shared" ca="1" si="57"/>
        <v>#VALUE!</v>
      </c>
    </row>
    <row r="283" spans="5:31" x14ac:dyDescent="0.35">
      <c r="E283" s="23">
        <f t="shared" ref="E283:F298" ca="1" si="60">E282 + 1/24</f>
        <v>44803.708333332666</v>
      </c>
      <c r="F283" s="19">
        <f t="shared" ca="1" si="60"/>
        <v>44803.708333332666</v>
      </c>
      <c r="G283" s="20">
        <f t="shared" si="59"/>
        <v>17</v>
      </c>
      <c r="H283" t="str">
        <f t="shared" ca="1" si="51"/>
        <v>KIAH FDH22083017_00Z-GEFS</v>
      </c>
      <c r="I283">
        <v>274</v>
      </c>
      <c r="J283" s="4" t="e">
        <f ca="1">32+ 1.8*RTD("ice.xl",,$H283,_xll.ICEFldID(J$8))</f>
        <v>#VALUE!</v>
      </c>
      <c r="K283" s="5" t="e">
        <f ca="1">32+ 1.8*RTD("ice.xl",,$H283,_xll.ICEFldID(K$8))</f>
        <v>#VALUE!</v>
      </c>
      <c r="L283" s="4" t="str">
        <f ca="1">RTD("ice.xl",,$H283,_xll.ICEFldID(L$8))</f>
        <v/>
      </c>
      <c r="M283" s="6" t="e">
        <f ca="1">RTD("ice.xl",,$H283,_xll.ICEFldID(M$8))/25.4</f>
        <v>#VALUE!</v>
      </c>
      <c r="N283" s="4" t="e">
        <f ca="1">RTD("ice.xl",,$H283,_xll.ICEFldID(N$8))/25.4</f>
        <v>#VALUE!</v>
      </c>
      <c r="O283" s="5" t="str">
        <f ca="1">RTD("ice.xl",,$H283,_xll.ICEFldID(O$8))</f>
        <v/>
      </c>
      <c r="P283" s="5" t="str">
        <f ca="1">RTD("ice.xl",,$H283,_xll.ICEFldID(P$8))</f>
        <v/>
      </c>
      <c r="Q283" s="5" t="str">
        <f ca="1">RTD("ice.xl",,$H283,_xll.ICEFldID(Q$8))</f>
        <v/>
      </c>
      <c r="R283" s="4" t="str">
        <f t="shared" ca="1" si="48"/>
        <v/>
      </c>
      <c r="Z283" s="4" t="e">
        <f t="shared" ca="1" si="52"/>
        <v>#VALUE!</v>
      </c>
      <c r="AA283" s="4" t="e">
        <f t="shared" ca="1" si="53"/>
        <v>#VALUE!</v>
      </c>
      <c r="AB283" s="7" t="e">
        <f t="shared" ca="1" si="54"/>
        <v>#VALUE!</v>
      </c>
      <c r="AC283" s="7" t="e">
        <f t="shared" ca="1" si="55"/>
        <v>#VALUE!</v>
      </c>
      <c r="AD283" s="7" t="e">
        <f t="shared" ca="1" si="56"/>
        <v>#VALUE!</v>
      </c>
      <c r="AE283" s="7" t="e">
        <f t="shared" ca="1" si="57"/>
        <v>#VALUE!</v>
      </c>
    </row>
    <row r="284" spans="5:31" x14ac:dyDescent="0.35">
      <c r="E284" s="23">
        <f t="shared" ca="1" si="60"/>
        <v>44803.749999999331</v>
      </c>
      <c r="F284" s="19">
        <f t="shared" ca="1" si="60"/>
        <v>44803.749999999331</v>
      </c>
      <c r="G284" s="20">
        <f t="shared" si="59"/>
        <v>18</v>
      </c>
      <c r="H284" t="str">
        <f t="shared" ca="1" si="51"/>
        <v>KIAH FDH22083018_00Z-GEFS</v>
      </c>
      <c r="I284">
        <v>275</v>
      </c>
      <c r="J284" s="4" t="e">
        <f ca="1">32+ 1.8*RTD("ice.xl",,$H284,_xll.ICEFldID(J$8))</f>
        <v>#VALUE!</v>
      </c>
      <c r="K284" s="5" t="e">
        <f ca="1">32+ 1.8*RTD("ice.xl",,$H284,_xll.ICEFldID(K$8))</f>
        <v>#VALUE!</v>
      </c>
      <c r="L284" s="4" t="str">
        <f ca="1">RTD("ice.xl",,$H284,_xll.ICEFldID(L$8))</f>
        <v/>
      </c>
      <c r="M284" s="6" t="e">
        <f ca="1">RTD("ice.xl",,$H284,_xll.ICEFldID(M$8))/25.4</f>
        <v>#VALUE!</v>
      </c>
      <c r="N284" s="4" t="e">
        <f ca="1">RTD("ice.xl",,$H284,_xll.ICEFldID(N$8))/25.4</f>
        <v>#VALUE!</v>
      </c>
      <c r="O284" s="5" t="str">
        <f ca="1">RTD("ice.xl",,$H284,_xll.ICEFldID(O$8))</f>
        <v/>
      </c>
      <c r="P284" s="5" t="str">
        <f ca="1">RTD("ice.xl",,$H284,_xll.ICEFldID(P$8))</f>
        <v/>
      </c>
      <c r="Q284" s="5" t="str">
        <f ca="1">RTD("ice.xl",,$H284,_xll.ICEFldID(Q$8))</f>
        <v/>
      </c>
      <c r="R284" s="4" t="str">
        <f t="shared" ca="1" si="48"/>
        <v/>
      </c>
      <c r="Z284" s="4" t="e">
        <f t="shared" ca="1" si="52"/>
        <v>#VALUE!</v>
      </c>
      <c r="AA284" s="4" t="e">
        <f t="shared" ca="1" si="53"/>
        <v>#VALUE!</v>
      </c>
      <c r="AB284" s="7" t="e">
        <f t="shared" ca="1" si="54"/>
        <v>#VALUE!</v>
      </c>
      <c r="AC284" s="7" t="e">
        <f t="shared" ca="1" si="55"/>
        <v>#VALUE!</v>
      </c>
      <c r="AD284" s="7" t="e">
        <f t="shared" ca="1" si="56"/>
        <v>#VALUE!</v>
      </c>
      <c r="AE284" s="7" t="e">
        <f t="shared" ca="1" si="57"/>
        <v>#VALUE!</v>
      </c>
    </row>
    <row r="285" spans="5:31" x14ac:dyDescent="0.35">
      <c r="E285" s="23">
        <f t="shared" ca="1" si="60"/>
        <v>44803.791666665995</v>
      </c>
      <c r="F285" s="19">
        <f t="shared" ca="1" si="60"/>
        <v>44803.791666665995</v>
      </c>
      <c r="G285" s="20">
        <f t="shared" si="59"/>
        <v>19</v>
      </c>
      <c r="H285" t="str">
        <f t="shared" ca="1" si="51"/>
        <v>KIAH FDH22083019_00Z-GEFS</v>
      </c>
      <c r="I285">
        <v>276</v>
      </c>
      <c r="J285" s="4" t="e">
        <f ca="1">32+ 1.8*RTD("ice.xl",,$H285,_xll.ICEFldID(J$8))</f>
        <v>#VALUE!</v>
      </c>
      <c r="K285" s="5" t="e">
        <f ca="1">32+ 1.8*RTD("ice.xl",,$H285,_xll.ICEFldID(K$8))</f>
        <v>#VALUE!</v>
      </c>
      <c r="L285" s="4" t="str">
        <f ca="1">RTD("ice.xl",,$H285,_xll.ICEFldID(L$8))</f>
        <v/>
      </c>
      <c r="M285" s="6" t="e">
        <f ca="1">RTD("ice.xl",,$H285,_xll.ICEFldID(M$8))/25.4</f>
        <v>#VALUE!</v>
      </c>
      <c r="N285" s="4" t="e">
        <f ca="1">RTD("ice.xl",,$H285,_xll.ICEFldID(N$8))/25.4</f>
        <v>#VALUE!</v>
      </c>
      <c r="O285" s="5" t="str">
        <f ca="1">RTD("ice.xl",,$H285,_xll.ICEFldID(O$8))</f>
        <v/>
      </c>
      <c r="P285" s="5" t="str">
        <f ca="1">RTD("ice.xl",,$H285,_xll.ICEFldID(P$8))</f>
        <v/>
      </c>
      <c r="Q285" s="5" t="str">
        <f ca="1">RTD("ice.xl",,$H285,_xll.ICEFldID(Q$8))</f>
        <v/>
      </c>
      <c r="R285" s="4" t="str">
        <f t="shared" ca="1" si="48"/>
        <v/>
      </c>
      <c r="Z285" s="4" t="e">
        <f t="shared" ca="1" si="52"/>
        <v>#VALUE!</v>
      </c>
      <c r="AA285" s="4" t="e">
        <f t="shared" ca="1" si="53"/>
        <v>#VALUE!</v>
      </c>
      <c r="AB285" s="7" t="e">
        <f t="shared" ca="1" si="54"/>
        <v>#VALUE!</v>
      </c>
      <c r="AC285" s="7" t="e">
        <f t="shared" ca="1" si="55"/>
        <v>#VALUE!</v>
      </c>
      <c r="AD285" s="7" t="e">
        <f t="shared" ca="1" si="56"/>
        <v>#VALUE!</v>
      </c>
      <c r="AE285" s="7" t="e">
        <f t="shared" ca="1" si="57"/>
        <v>#VALUE!</v>
      </c>
    </row>
    <row r="286" spans="5:31" x14ac:dyDescent="0.35">
      <c r="E286" s="23">
        <f t="shared" ca="1" si="60"/>
        <v>44803.833333332659</v>
      </c>
      <c r="F286" s="19">
        <f t="shared" ca="1" si="60"/>
        <v>44803.833333332659</v>
      </c>
      <c r="G286" s="20">
        <f t="shared" si="59"/>
        <v>20</v>
      </c>
      <c r="H286" t="str">
        <f t="shared" ca="1" si="51"/>
        <v>KIAH FDH22083020_00Z-GEFS</v>
      </c>
      <c r="I286">
        <v>277</v>
      </c>
      <c r="J286" s="4">
        <f ca="1">32+ 1.8*RTD("ice.xl",,$H286,_xll.ICEFldID(J$8))</f>
        <v>86.288000000000011</v>
      </c>
      <c r="K286" s="5">
        <f ca="1">32+ 1.8*RTD("ice.xl",,$H286,_xll.ICEFldID(K$8))</f>
        <v>86.288000000000011</v>
      </c>
      <c r="L286" s="4">
        <f ca="1">RTD("ice.xl",,$H286,_xll.ICEFldID(L$8))</f>
        <v>62.4</v>
      </c>
      <c r="M286" s="6" t="e">
        <f ca="1">RTD("ice.xl",,$H286,_xll.ICEFldID(M$8))/25.4</f>
        <v>#VALUE!</v>
      </c>
      <c r="N286" s="4">
        <f ca="1">RTD("ice.xl",,$H286,_xll.ICEFldID(N$8))/25.4</f>
        <v>0</v>
      </c>
      <c r="O286" s="5">
        <f ca="1">RTD("ice.xl",,$H286,_xll.ICEFldID(O$8))</f>
        <v>64</v>
      </c>
      <c r="P286" s="5">
        <f ca="1">RTD("ice.xl",,$H286,_xll.ICEFldID(P$8))</f>
        <v>118.6</v>
      </c>
      <c r="Q286" s="5">
        <f ca="1">RTD("ice.xl",,$H286,_xll.ICEFldID(Q$8))</f>
        <v>3.06</v>
      </c>
      <c r="R286" s="4">
        <f t="shared" ca="1" si="48"/>
        <v>3.06</v>
      </c>
      <c r="Z286" s="4">
        <f t="shared" ca="1" si="52"/>
        <v>90.729134151875229</v>
      </c>
      <c r="AA286" s="4">
        <f t="shared" ca="1" si="53"/>
        <v>92.571442333960078</v>
      </c>
      <c r="AB286" s="7">
        <f t="shared" ca="1" si="54"/>
        <v>92.571442333960078</v>
      </c>
      <c r="AC286" s="7" t="e">
        <f t="shared" ca="1" si="55"/>
        <v>#NUM!</v>
      </c>
      <c r="AD286" s="7">
        <f t="shared" ca="1" si="56"/>
        <v>92.249618333960086</v>
      </c>
      <c r="AE286" s="7">
        <f t="shared" ca="1" si="57"/>
        <v>87.549600000000012</v>
      </c>
    </row>
    <row r="287" spans="5:31" x14ac:dyDescent="0.35">
      <c r="E287" s="23">
        <f t="shared" ca="1" si="60"/>
        <v>44803.874999999323</v>
      </c>
      <c r="F287" s="19">
        <f t="shared" ca="1" si="60"/>
        <v>44803.874999999323</v>
      </c>
      <c r="G287" s="20">
        <f t="shared" si="59"/>
        <v>21</v>
      </c>
      <c r="H287" t="str">
        <f t="shared" ca="1" si="51"/>
        <v>KIAH FDH22083021_00Z-GEFS</v>
      </c>
      <c r="I287">
        <v>278</v>
      </c>
      <c r="J287" s="4">
        <f ca="1">32+ 1.8*RTD("ice.xl",,$H287,_xll.ICEFldID(J$8))</f>
        <v>85.135999999999996</v>
      </c>
      <c r="K287" s="5">
        <f ca="1">32+ 1.8*RTD("ice.xl",,$H287,_xll.ICEFldID(K$8))</f>
        <v>85.135999999999996</v>
      </c>
      <c r="L287" s="4">
        <f ca="1">RTD("ice.xl",,$H287,_xll.ICEFldID(L$8))</f>
        <v>65</v>
      </c>
      <c r="M287" s="6" t="e">
        <f ca="1">RTD("ice.xl",,$H287,_xll.ICEFldID(M$8))/25.4</f>
        <v>#VALUE!</v>
      </c>
      <c r="N287" s="4">
        <f ca="1">RTD("ice.xl",,$H287,_xll.ICEFldID(N$8))/25.4</f>
        <v>0</v>
      </c>
      <c r="O287" s="5">
        <f ca="1">RTD("ice.xl",,$H287,_xll.ICEFldID(O$8))</f>
        <v>62</v>
      </c>
      <c r="P287" s="5">
        <f ca="1">RTD("ice.xl",,$H287,_xll.ICEFldID(P$8))</f>
        <v>122.6</v>
      </c>
      <c r="Q287" s="5">
        <f ca="1">RTD("ice.xl",,$H287,_xll.ICEFldID(Q$8))</f>
        <v>2.89</v>
      </c>
      <c r="R287" s="4">
        <f t="shared" ca="1" si="48"/>
        <v>2.89</v>
      </c>
      <c r="Z287" s="4">
        <f t="shared" ca="1" si="52"/>
        <v>89.417151979458993</v>
      </c>
      <c r="AA287" s="4">
        <f t="shared" ca="1" si="53"/>
        <v>91.173728513809749</v>
      </c>
      <c r="AB287" s="7">
        <f t="shared" ca="1" si="54"/>
        <v>91.173728513809749</v>
      </c>
      <c r="AC287" s="7" t="e">
        <f t="shared" ca="1" si="55"/>
        <v>#NUM!</v>
      </c>
      <c r="AD287" s="7">
        <f t="shared" ca="1" si="56"/>
        <v>90.428128513809753</v>
      </c>
      <c r="AE287" s="7">
        <f t="shared" ca="1" si="57"/>
        <v>86.404600000000002</v>
      </c>
    </row>
    <row r="288" spans="5:31" x14ac:dyDescent="0.35">
      <c r="E288" s="23">
        <f t="shared" ca="1" si="60"/>
        <v>44803.916666665988</v>
      </c>
      <c r="F288" s="19">
        <f t="shared" ca="1" si="60"/>
        <v>44803.916666665988</v>
      </c>
      <c r="G288" s="20">
        <f t="shared" si="59"/>
        <v>22</v>
      </c>
      <c r="H288" t="str">
        <f t="shared" ca="1" si="51"/>
        <v>KIAH FDH22083022_00Z-GEFS</v>
      </c>
      <c r="I288">
        <v>279</v>
      </c>
      <c r="J288" s="4" t="e">
        <f ca="1">32+ 1.8*RTD("ice.xl",,$H288,_xll.ICEFldID(J$8))</f>
        <v>#VALUE!</v>
      </c>
      <c r="K288" s="5" t="e">
        <f ca="1">32+ 1.8*RTD("ice.xl",,$H288,_xll.ICEFldID(K$8))</f>
        <v>#VALUE!</v>
      </c>
      <c r="L288" s="4" t="str">
        <f ca="1">RTD("ice.xl",,$H288,_xll.ICEFldID(L$8))</f>
        <v/>
      </c>
      <c r="M288" s="6" t="e">
        <f ca="1">RTD("ice.xl",,$H288,_xll.ICEFldID(M$8))/25.4</f>
        <v>#VALUE!</v>
      </c>
      <c r="N288" s="4" t="e">
        <f ca="1">RTD("ice.xl",,$H288,_xll.ICEFldID(N$8))/25.4</f>
        <v>#VALUE!</v>
      </c>
      <c r="O288" s="5" t="str">
        <f ca="1">RTD("ice.xl",,$H288,_xll.ICEFldID(O$8))</f>
        <v/>
      </c>
      <c r="P288" s="5" t="str">
        <f ca="1">RTD("ice.xl",,$H288,_xll.ICEFldID(P$8))</f>
        <v/>
      </c>
      <c r="Q288" s="5" t="str">
        <f ca="1">RTD("ice.xl",,$H288,_xll.ICEFldID(Q$8))</f>
        <v/>
      </c>
      <c r="R288" s="4" t="str">
        <f t="shared" ca="1" si="48"/>
        <v/>
      </c>
      <c r="Z288" s="4" t="e">
        <f t="shared" ca="1" si="52"/>
        <v>#VALUE!</v>
      </c>
      <c r="AA288" s="4" t="e">
        <f t="shared" ca="1" si="53"/>
        <v>#VALUE!</v>
      </c>
      <c r="AB288" s="7" t="e">
        <f t="shared" ca="1" si="54"/>
        <v>#VALUE!</v>
      </c>
      <c r="AC288" s="7" t="e">
        <f t="shared" ca="1" si="55"/>
        <v>#VALUE!</v>
      </c>
      <c r="AD288" s="7" t="e">
        <f t="shared" ca="1" si="56"/>
        <v>#VALUE!</v>
      </c>
      <c r="AE288" s="7" t="e">
        <f t="shared" ca="1" si="57"/>
        <v>#VALUE!</v>
      </c>
    </row>
    <row r="289" spans="5:31" x14ac:dyDescent="0.35">
      <c r="E289" s="23">
        <f t="shared" ca="1" si="60"/>
        <v>44803.958333332652</v>
      </c>
      <c r="F289" s="19">
        <f t="shared" ca="1" si="60"/>
        <v>44803.958333332652</v>
      </c>
      <c r="G289" s="20">
        <f t="shared" si="59"/>
        <v>23</v>
      </c>
      <c r="H289" t="str">
        <f t="shared" ca="1" si="51"/>
        <v>KIAH FDH22083023_00Z-GEFS</v>
      </c>
      <c r="I289">
        <v>280</v>
      </c>
      <c r="J289" s="4" t="e">
        <f ca="1">32+ 1.8*RTD("ice.xl",,$H289,_xll.ICEFldID(J$8))</f>
        <v>#VALUE!</v>
      </c>
      <c r="K289" s="5" t="e">
        <f ca="1">32+ 1.8*RTD("ice.xl",,$H289,_xll.ICEFldID(K$8))</f>
        <v>#VALUE!</v>
      </c>
      <c r="L289" s="4" t="str">
        <f ca="1">RTD("ice.xl",,$H289,_xll.ICEFldID(L$8))</f>
        <v/>
      </c>
      <c r="M289" s="6" t="e">
        <f ca="1">RTD("ice.xl",,$H289,_xll.ICEFldID(M$8))/25.4</f>
        <v>#VALUE!</v>
      </c>
      <c r="N289" s="4" t="e">
        <f ca="1">RTD("ice.xl",,$H289,_xll.ICEFldID(N$8))/25.4</f>
        <v>#VALUE!</v>
      </c>
      <c r="O289" s="5" t="str">
        <f ca="1">RTD("ice.xl",,$H289,_xll.ICEFldID(O$8))</f>
        <v/>
      </c>
      <c r="P289" s="5" t="str">
        <f ca="1">RTD("ice.xl",,$H289,_xll.ICEFldID(P$8))</f>
        <v/>
      </c>
      <c r="Q289" s="5" t="str">
        <f ca="1">RTD("ice.xl",,$H289,_xll.ICEFldID(Q$8))</f>
        <v/>
      </c>
      <c r="R289" s="4" t="str">
        <f t="shared" ca="1" si="48"/>
        <v/>
      </c>
      <c r="Z289" s="4" t="e">
        <f t="shared" ca="1" si="52"/>
        <v>#VALUE!</v>
      </c>
      <c r="AA289" s="4" t="e">
        <f t="shared" ca="1" si="53"/>
        <v>#VALUE!</v>
      </c>
      <c r="AB289" s="7" t="e">
        <f t="shared" ca="1" si="54"/>
        <v>#VALUE!</v>
      </c>
      <c r="AC289" s="7" t="e">
        <f t="shared" ca="1" si="55"/>
        <v>#VALUE!</v>
      </c>
      <c r="AD289" s="7" t="e">
        <f t="shared" ca="1" si="56"/>
        <v>#VALUE!</v>
      </c>
      <c r="AE289" s="7" t="e">
        <f t="shared" ca="1" si="57"/>
        <v>#VALUE!</v>
      </c>
    </row>
    <row r="290" spans="5:31" x14ac:dyDescent="0.35">
      <c r="E290" s="23">
        <f t="shared" ca="1" si="60"/>
        <v>44803.999999999316</v>
      </c>
      <c r="F290" s="19">
        <f t="shared" ca="1" si="60"/>
        <v>44803.999999999316</v>
      </c>
      <c r="G290" s="20">
        <f t="shared" si="59"/>
        <v>24</v>
      </c>
      <c r="H290" t="str">
        <f t="shared" ca="1" si="51"/>
        <v>KIAH FDH22083024_00Z-GEFS</v>
      </c>
      <c r="I290">
        <v>281</v>
      </c>
      <c r="J290" s="4">
        <f ca="1">32+ 1.8*RTD("ice.xl",,$H290,_xll.ICEFldID(J$8))</f>
        <v>81.716000000000008</v>
      </c>
      <c r="K290" s="5">
        <f ca="1">32+ 1.8*RTD("ice.xl",,$H290,_xll.ICEFldID(K$8))</f>
        <v>81.716000000000008</v>
      </c>
      <c r="L290" s="4">
        <f ca="1">RTD("ice.xl",,$H290,_xll.ICEFldID(L$8))</f>
        <v>72.8</v>
      </c>
      <c r="M290" s="6" t="e">
        <f ca="1">RTD("ice.xl",,$H290,_xll.ICEFldID(M$8))/25.4</f>
        <v>#VALUE!</v>
      </c>
      <c r="N290" s="4">
        <f ca="1">RTD("ice.xl",,$H290,_xll.ICEFldID(N$8))/25.4</f>
        <v>0</v>
      </c>
      <c r="O290" s="5">
        <f ca="1">RTD("ice.xl",,$H290,_xll.ICEFldID(O$8))</f>
        <v>55</v>
      </c>
      <c r="P290" s="5">
        <f ca="1">RTD("ice.xl",,$H290,_xll.ICEFldID(P$8))</f>
        <v>139.69999999999999</v>
      </c>
      <c r="Q290" s="5">
        <f ca="1">RTD("ice.xl",,$H290,_xll.ICEFldID(Q$8))</f>
        <v>2.56</v>
      </c>
      <c r="R290" s="4">
        <f t="shared" ca="1" si="48"/>
        <v>2.56</v>
      </c>
      <c r="Z290" s="4">
        <f t="shared" ca="1" si="52"/>
        <v>85.577580314735343</v>
      </c>
      <c r="AA290" s="4">
        <f t="shared" ca="1" si="53"/>
        <v>86.493584022113396</v>
      </c>
      <c r="AB290" s="7">
        <f t="shared" ca="1" si="54"/>
        <v>86.493584022113396</v>
      </c>
      <c r="AC290" s="7" t="e">
        <f t="shared" ca="1" si="55"/>
        <v>#NUM!</v>
      </c>
      <c r="AD290" s="7">
        <f t="shared" ca="1" si="56"/>
        <v>85.204288022113403</v>
      </c>
      <c r="AE290" s="7">
        <f t="shared" ca="1" si="57"/>
        <v>83.009200000000007</v>
      </c>
    </row>
    <row r="291" spans="5:31" x14ac:dyDescent="0.35">
      <c r="E291" s="23">
        <f t="shared" ca="1" si="60"/>
        <v>44804.04166666598</v>
      </c>
      <c r="F291" s="19">
        <f t="shared" ca="1" si="60"/>
        <v>44804.04166666598</v>
      </c>
      <c r="G291" s="20">
        <f t="shared" si="59"/>
        <v>1</v>
      </c>
      <c r="H291" t="str">
        <f t="shared" ca="1" si="51"/>
        <v>KIAH FDH2208311_00Z-GEFS</v>
      </c>
      <c r="I291">
        <v>282</v>
      </c>
      <c r="J291" s="4">
        <f ca="1">32+ 1.8*RTD("ice.xl",,$H291,_xll.ICEFldID(J$8))</f>
        <v>80.563999999999993</v>
      </c>
      <c r="K291" s="5">
        <f ca="1">32+ 1.8*RTD("ice.xl",,$H291,_xll.ICEFldID(K$8))</f>
        <v>80.563999999999993</v>
      </c>
      <c r="L291" s="4">
        <f ca="1">RTD("ice.xl",,$H291,_xll.ICEFldID(L$8))</f>
        <v>75.400000000000006</v>
      </c>
      <c r="M291" s="6" t="e">
        <f ca="1">RTD("ice.xl",,$H291,_xll.ICEFldID(M$8))/25.4</f>
        <v>#VALUE!</v>
      </c>
      <c r="N291" s="4">
        <f ca="1">RTD("ice.xl",,$H291,_xll.ICEFldID(N$8))/25.4</f>
        <v>0</v>
      </c>
      <c r="O291" s="5">
        <f ca="1">RTD("ice.xl",,$H291,_xll.ICEFldID(O$8))</f>
        <v>53</v>
      </c>
      <c r="P291" s="5">
        <f ca="1">RTD("ice.xl",,$H291,_xll.ICEFldID(P$8))</f>
        <v>142</v>
      </c>
      <c r="Q291" s="5">
        <f ca="1">RTD("ice.xl",,$H291,_xll.ICEFldID(Q$8))</f>
        <v>2.5299999999999998</v>
      </c>
      <c r="R291" s="4">
        <f t="shared" ca="1" si="48"/>
        <v>2.5299999999999998</v>
      </c>
      <c r="Z291" s="4">
        <f t="shared" ca="1" si="52"/>
        <v>84.292069226952535</v>
      </c>
      <c r="AA291" s="4">
        <f t="shared" ca="1" si="53"/>
        <v>84.707270430644556</v>
      </c>
      <c r="AB291" s="7">
        <f t="shared" ca="1" si="54"/>
        <v>84.707270430644556</v>
      </c>
      <c r="AC291" s="7" t="e">
        <f t="shared" ca="1" si="55"/>
        <v>#NUM!</v>
      </c>
      <c r="AD291" s="7">
        <f t="shared" ca="1" si="56"/>
        <v>83.471558430644549</v>
      </c>
      <c r="AE291" s="7">
        <f t="shared" ca="1" si="57"/>
        <v>81.864199999999997</v>
      </c>
    </row>
    <row r="292" spans="5:31" x14ac:dyDescent="0.35">
      <c r="E292" s="23">
        <f t="shared" ca="1" si="60"/>
        <v>44804.083333332645</v>
      </c>
      <c r="F292" s="19">
        <f t="shared" ca="1" si="60"/>
        <v>44804.083333332645</v>
      </c>
      <c r="G292" s="20">
        <f t="shared" si="59"/>
        <v>2</v>
      </c>
      <c r="H292" t="str">
        <f t="shared" ca="1" si="51"/>
        <v>KIAH FDH2208312_00Z-GEFS</v>
      </c>
      <c r="I292">
        <v>283</v>
      </c>
      <c r="J292" s="4">
        <f ca="1">32+ 1.8*RTD("ice.xl",,$H292,_xll.ICEFldID(J$8))</f>
        <v>80.132000000000005</v>
      </c>
      <c r="K292" s="5">
        <f ca="1">32+ 1.8*RTD("ice.xl",,$H292,_xll.ICEFldID(K$8))</f>
        <v>80.132000000000005</v>
      </c>
      <c r="L292" s="4">
        <f ca="1">RTD("ice.xl",,$H292,_xll.ICEFldID(L$8))</f>
        <v>76.400000000000006</v>
      </c>
      <c r="M292" s="6" t="e">
        <f ca="1">RTD("ice.xl",,$H292,_xll.ICEFldID(M$8))/25.4</f>
        <v>#VALUE!</v>
      </c>
      <c r="N292" s="4">
        <f ca="1">RTD("ice.xl",,$H292,_xll.ICEFldID(N$8))/25.4</f>
        <v>0</v>
      </c>
      <c r="O292" s="5">
        <f ca="1">RTD("ice.xl",,$H292,_xll.ICEFldID(O$8))</f>
        <v>51</v>
      </c>
      <c r="P292" s="5">
        <f ca="1">RTD("ice.xl",,$H292,_xll.ICEFldID(P$8))</f>
        <v>139.4</v>
      </c>
      <c r="Q292" s="5">
        <f ca="1">RTD("ice.xl",,$H292,_xll.ICEFldID(Q$8))</f>
        <v>2.36</v>
      </c>
      <c r="R292" s="4">
        <f t="shared" ref="R292:R355" ca="1" si="61">Q292</f>
        <v>2.36</v>
      </c>
      <c r="Z292" s="4">
        <f t="shared" ca="1" si="52"/>
        <v>83.828508829028081</v>
      </c>
      <c r="AA292" s="4">
        <f t="shared" ca="1" si="53"/>
        <v>84.0128875985463</v>
      </c>
      <c r="AB292" s="7">
        <f t="shared" ca="1" si="54"/>
        <v>84.0128875985463</v>
      </c>
      <c r="AC292" s="7" t="e">
        <f t="shared" ca="1" si="55"/>
        <v>#NUM!</v>
      </c>
      <c r="AD292" s="7">
        <f t="shared" ca="1" si="56"/>
        <v>82.831591598546296</v>
      </c>
      <c r="AE292" s="7">
        <f t="shared" ca="1" si="57"/>
        <v>81.436000000000007</v>
      </c>
    </row>
    <row r="293" spans="5:31" x14ac:dyDescent="0.35">
      <c r="E293" s="23">
        <f t="shared" ca="1" si="60"/>
        <v>44804.124999999309</v>
      </c>
      <c r="F293" s="19">
        <f t="shared" ca="1" si="60"/>
        <v>44804.124999999309</v>
      </c>
      <c r="G293" s="20">
        <f t="shared" si="59"/>
        <v>3</v>
      </c>
      <c r="H293" t="str">
        <f t="shared" ca="1" si="51"/>
        <v>KIAH FDH2208313_00Z-GEFS</v>
      </c>
      <c r="I293">
        <v>284</v>
      </c>
      <c r="J293" s="4">
        <f ca="1">32+ 1.8*RTD("ice.xl",,$H293,_xll.ICEFldID(J$8))</f>
        <v>79.681999999999988</v>
      </c>
      <c r="K293" s="5">
        <f ca="1">32+ 1.8*RTD("ice.xl",,$H293,_xll.ICEFldID(K$8))</f>
        <v>79.681999999999988</v>
      </c>
      <c r="L293" s="4">
        <f ca="1">RTD("ice.xl",,$H293,_xll.ICEFldID(L$8))</f>
        <v>77.400000000000006</v>
      </c>
      <c r="M293" s="6" t="e">
        <f ca="1">RTD("ice.xl",,$H293,_xll.ICEFldID(M$8))/25.4</f>
        <v>#VALUE!</v>
      </c>
      <c r="N293" s="4">
        <f ca="1">RTD("ice.xl",,$H293,_xll.ICEFldID(N$8))/25.4</f>
        <v>0</v>
      </c>
      <c r="O293" s="5">
        <f ca="1">RTD("ice.xl",,$H293,_xll.ICEFldID(O$8))</f>
        <v>49</v>
      </c>
      <c r="P293" s="5">
        <f ca="1">RTD("ice.xl",,$H293,_xll.ICEFldID(P$8))</f>
        <v>135.9</v>
      </c>
      <c r="Q293" s="5">
        <f ca="1">RTD("ice.xl",,$H293,_xll.ICEFldID(Q$8))</f>
        <v>2.21</v>
      </c>
      <c r="R293" s="4">
        <f t="shared" ca="1" si="61"/>
        <v>2.21</v>
      </c>
      <c r="Z293" s="4">
        <f t="shared" ca="1" si="52"/>
        <v>83.348344344319514</v>
      </c>
      <c r="AA293" s="4">
        <f t="shared" ca="1" si="53"/>
        <v>83.26696307133183</v>
      </c>
      <c r="AB293" s="7">
        <f t="shared" ca="1" si="54"/>
        <v>83.26696307133183</v>
      </c>
      <c r="AC293" s="7" t="e">
        <f t="shared" ca="1" si="55"/>
        <v>#NUM!</v>
      </c>
      <c r="AD293" s="7">
        <f t="shared" ca="1" si="56"/>
        <v>82.154627071331831</v>
      </c>
      <c r="AE293" s="7">
        <f t="shared" ca="1" si="57"/>
        <v>80.987999999999985</v>
      </c>
    </row>
    <row r="294" spans="5:31" x14ac:dyDescent="0.35">
      <c r="E294" s="23">
        <f t="shared" ca="1" si="60"/>
        <v>44804.166666665973</v>
      </c>
      <c r="F294" s="19">
        <f t="shared" ca="1" si="60"/>
        <v>44804.166666665973</v>
      </c>
      <c r="G294" s="20">
        <f t="shared" si="59"/>
        <v>4</v>
      </c>
      <c r="H294" t="str">
        <f t="shared" ca="1" si="51"/>
        <v>KIAH FDH2208314_00Z-GEFS</v>
      </c>
      <c r="I294">
        <v>285</v>
      </c>
      <c r="J294" s="4">
        <f ca="1">32+ 1.8*RTD("ice.xl",,$H294,_xll.ICEFldID(J$8))</f>
        <v>79.25</v>
      </c>
      <c r="K294" s="5">
        <f ca="1">32+ 1.8*RTD("ice.xl",,$H294,_xll.ICEFldID(K$8))</f>
        <v>79.25</v>
      </c>
      <c r="L294" s="4">
        <f ca="1">RTD("ice.xl",,$H294,_xll.ICEFldID(L$8))</f>
        <v>78.400000000000006</v>
      </c>
      <c r="M294" s="6" t="e">
        <f ca="1">RTD("ice.xl",,$H294,_xll.ICEFldID(M$8))/25.4</f>
        <v>#VALUE!</v>
      </c>
      <c r="N294" s="4">
        <f ca="1">RTD("ice.xl",,$H294,_xll.ICEFldID(N$8))/25.4</f>
        <v>0</v>
      </c>
      <c r="O294" s="5">
        <f ca="1">RTD("ice.xl",,$H294,_xll.ICEFldID(O$8))</f>
        <v>48</v>
      </c>
      <c r="P294" s="5">
        <f ca="1">RTD("ice.xl",,$H294,_xll.ICEFldID(P$8))</f>
        <v>131.6</v>
      </c>
      <c r="Q294" s="5">
        <f ca="1">RTD("ice.xl",,$H294,_xll.ICEFldID(Q$8))</f>
        <v>2.09</v>
      </c>
      <c r="R294" s="4">
        <f t="shared" ca="1" si="61"/>
        <v>2.09</v>
      </c>
      <c r="Z294" s="4">
        <f t="shared" ca="1" si="52"/>
        <v>82.889078368861988</v>
      </c>
      <c r="AA294" s="4">
        <f t="shared" ca="1" si="53"/>
        <v>82.53884536892491</v>
      </c>
      <c r="AB294" s="7">
        <f t="shared" ca="1" si="54"/>
        <v>82.53884536892491</v>
      </c>
      <c r="AC294" s="7" t="e">
        <f t="shared" ca="1" si="55"/>
        <v>#NUM!</v>
      </c>
      <c r="AD294" s="7">
        <f t="shared" ca="1" si="56"/>
        <v>81.515845368924914</v>
      </c>
      <c r="AE294" s="7">
        <f t="shared" ca="1" si="57"/>
        <v>80.559799999999996</v>
      </c>
    </row>
    <row r="295" spans="5:31" x14ac:dyDescent="0.35">
      <c r="E295" s="23">
        <f t="shared" ca="1" si="60"/>
        <v>44804.208333332637</v>
      </c>
      <c r="F295" s="19">
        <f t="shared" ca="1" si="60"/>
        <v>44804.208333332637</v>
      </c>
      <c r="G295" s="20">
        <f t="shared" si="59"/>
        <v>5</v>
      </c>
      <c r="H295" t="str">
        <f t="shared" ca="1" si="51"/>
        <v>KIAH FDH2208315_00Z-GEFS</v>
      </c>
      <c r="I295">
        <v>286</v>
      </c>
      <c r="J295" s="4">
        <f ca="1">32+ 1.8*RTD("ice.xl",,$H295,_xll.ICEFldID(J$8))</f>
        <v>78.800000000000011</v>
      </c>
      <c r="K295" s="5">
        <f ca="1">32+ 1.8*RTD("ice.xl",,$H295,_xll.ICEFldID(K$8))</f>
        <v>78.800000000000011</v>
      </c>
      <c r="L295" s="4">
        <f ca="1">RTD("ice.xl",,$H295,_xll.ICEFldID(L$8))</f>
        <v>79.400000000000006</v>
      </c>
      <c r="M295" s="6" t="e">
        <f ca="1">RTD("ice.xl",,$H295,_xll.ICEFldID(M$8))/25.4</f>
        <v>#VALUE!</v>
      </c>
      <c r="N295" s="4">
        <f ca="1">RTD("ice.xl",,$H295,_xll.ICEFldID(N$8))/25.4</f>
        <v>0</v>
      </c>
      <c r="O295" s="5">
        <f ca="1">RTD("ice.xl",,$H295,_xll.ICEFldID(O$8))</f>
        <v>46</v>
      </c>
      <c r="P295" s="5">
        <f ca="1">RTD("ice.xl",,$H295,_xll.ICEFldID(P$8))</f>
        <v>127.8</v>
      </c>
      <c r="Q295" s="5">
        <f ca="1">RTD("ice.xl",,$H295,_xll.ICEFldID(Q$8))</f>
        <v>2.02</v>
      </c>
      <c r="R295" s="4">
        <f t="shared" ca="1" si="61"/>
        <v>2.02</v>
      </c>
      <c r="Z295" s="4">
        <f t="shared" ca="1" si="52"/>
        <v>82.405564087793493</v>
      </c>
      <c r="AA295" s="4">
        <f t="shared" ca="1" si="53"/>
        <v>81.758980046783847</v>
      </c>
      <c r="AB295" s="7">
        <f t="shared" ca="1" si="54"/>
        <v>81.758980046783847</v>
      </c>
      <c r="AC295" s="7" t="e">
        <f t="shared" ca="1" si="55"/>
        <v>#NUM!</v>
      </c>
      <c r="AD295" s="7">
        <f t="shared" ca="1" si="56"/>
        <v>80.840580046783856</v>
      </c>
      <c r="AE295" s="7">
        <f t="shared" ca="1" si="57"/>
        <v>80.111800000000017</v>
      </c>
    </row>
    <row r="296" spans="5:31" x14ac:dyDescent="0.35">
      <c r="E296" s="23">
        <f t="shared" ca="1" si="60"/>
        <v>44804.249999999302</v>
      </c>
      <c r="F296" s="19">
        <f t="shared" ca="1" si="60"/>
        <v>44804.249999999302</v>
      </c>
      <c r="G296" s="20">
        <f t="shared" si="59"/>
        <v>6</v>
      </c>
      <c r="H296" t="str">
        <f t="shared" ca="1" si="51"/>
        <v>KIAH FDH2208316_00Z-GEFS</v>
      </c>
      <c r="I296">
        <v>287</v>
      </c>
      <c r="J296" s="4">
        <f ca="1">32+ 1.8*RTD("ice.xl",,$H296,_xll.ICEFldID(J$8))</f>
        <v>78.367999999999995</v>
      </c>
      <c r="K296" s="5">
        <f ca="1">32+ 1.8*RTD("ice.xl",,$H296,_xll.ICEFldID(K$8))</f>
        <v>78.367999999999995</v>
      </c>
      <c r="L296" s="4">
        <f ca="1">RTD("ice.xl",,$H296,_xll.ICEFldID(L$8))</f>
        <v>80.5</v>
      </c>
      <c r="M296" s="6" t="e">
        <f ca="1">RTD("ice.xl",,$H296,_xll.ICEFldID(M$8))/25.4</f>
        <v>#VALUE!</v>
      </c>
      <c r="N296" s="4">
        <f ca="1">RTD("ice.xl",,$H296,_xll.ICEFldID(N$8))/25.4</f>
        <v>0</v>
      </c>
      <c r="O296" s="5">
        <f ca="1">RTD("ice.xl",,$H296,_xll.ICEFldID(O$8))</f>
        <v>44</v>
      </c>
      <c r="P296" s="5">
        <f ca="1">RTD("ice.xl",,$H296,_xll.ICEFldID(P$8))</f>
        <v>136</v>
      </c>
      <c r="Q296" s="5">
        <f ca="1">RTD("ice.xl",,$H296,_xll.ICEFldID(Q$8))</f>
        <v>1.98</v>
      </c>
      <c r="R296" s="4">
        <f t="shared" ca="1" si="61"/>
        <v>1.98</v>
      </c>
      <c r="Z296" s="4">
        <f t="shared" ca="1" si="52"/>
        <v>81.938443112034093</v>
      </c>
      <c r="AA296" s="4">
        <f t="shared" ca="1" si="53"/>
        <v>79.688299999999998</v>
      </c>
      <c r="AB296" s="7">
        <f t="shared" ca="1" si="54"/>
        <v>81.000027029295694</v>
      </c>
      <c r="AC296" s="7" t="e">
        <f t="shared" ca="1" si="55"/>
        <v>#NUM!</v>
      </c>
      <c r="AD296" s="7">
        <f t="shared" ca="1" si="56"/>
        <v>80.223147029295689</v>
      </c>
      <c r="AE296" s="7">
        <f t="shared" ca="1" si="57"/>
        <v>79.688299999999998</v>
      </c>
    </row>
    <row r="297" spans="5:31" x14ac:dyDescent="0.35">
      <c r="E297" s="23">
        <f t="shared" ca="1" si="60"/>
        <v>44804.291666665966</v>
      </c>
      <c r="F297" s="19">
        <f t="shared" ca="1" si="60"/>
        <v>44804.291666665966</v>
      </c>
      <c r="G297" s="20">
        <f t="shared" si="59"/>
        <v>7</v>
      </c>
      <c r="H297" t="str">
        <f t="shared" ca="1" si="51"/>
        <v>KIAH FDH2208317_00Z-GEFS</v>
      </c>
      <c r="I297">
        <v>288</v>
      </c>
      <c r="J297" s="4">
        <f ca="1">32+ 1.8*RTD("ice.xl",,$H297,_xll.ICEFldID(J$8))</f>
        <v>77.918000000000006</v>
      </c>
      <c r="K297" s="5">
        <f ca="1">32+ 1.8*RTD("ice.xl",,$H297,_xll.ICEFldID(K$8))</f>
        <v>77.918000000000006</v>
      </c>
      <c r="L297" s="4">
        <f ca="1">RTD("ice.xl",,$H297,_xll.ICEFldID(L$8))</f>
        <v>81.5</v>
      </c>
      <c r="M297" s="6" t="e">
        <f ca="1">RTD("ice.xl",,$H297,_xll.ICEFldID(M$8))/25.4</f>
        <v>#VALUE!</v>
      </c>
      <c r="N297" s="4">
        <f ca="1">RTD("ice.xl",,$H297,_xll.ICEFldID(N$8))/25.4</f>
        <v>0</v>
      </c>
      <c r="O297" s="5">
        <f ca="1">RTD("ice.xl",,$H297,_xll.ICEFldID(O$8))</f>
        <v>43</v>
      </c>
      <c r="P297" s="5">
        <f ca="1">RTD("ice.xl",,$H297,_xll.ICEFldID(P$8))</f>
        <v>132.69999999999999</v>
      </c>
      <c r="Q297" s="5">
        <f ca="1">RTD("ice.xl",,$H297,_xll.ICEFldID(Q$8))</f>
        <v>1.99</v>
      </c>
      <c r="R297" s="4">
        <f t="shared" ca="1" si="61"/>
        <v>1.99</v>
      </c>
      <c r="Z297" s="4">
        <f t="shared" ca="1" si="52"/>
        <v>81.441980520147681</v>
      </c>
      <c r="AA297" s="4">
        <f t="shared" ca="1" si="53"/>
        <v>79.240300000000005</v>
      </c>
      <c r="AB297" s="7">
        <f t="shared" ca="1" si="54"/>
        <v>80.182272009940178</v>
      </c>
      <c r="AC297" s="7" t="e">
        <f t="shared" ca="1" si="55"/>
        <v>#NUM!</v>
      </c>
      <c r="AD297" s="7">
        <f t="shared" ca="1" si="56"/>
        <v>79.546532009940179</v>
      </c>
      <c r="AE297" s="7">
        <f t="shared" ca="1" si="57"/>
        <v>79.240300000000005</v>
      </c>
    </row>
    <row r="298" spans="5:31" x14ac:dyDescent="0.35">
      <c r="E298" s="23">
        <f t="shared" ca="1" si="60"/>
        <v>44804.33333333263</v>
      </c>
      <c r="F298" s="19">
        <f t="shared" ca="1" si="60"/>
        <v>44804.33333333263</v>
      </c>
      <c r="G298" s="20">
        <f t="shared" si="59"/>
        <v>8</v>
      </c>
      <c r="H298" t="str">
        <f t="shared" ca="1" si="51"/>
        <v>KIAH FDH2208318_00Z-GEFS</v>
      </c>
      <c r="I298">
        <v>289</v>
      </c>
      <c r="J298" s="4">
        <f ca="1">32+ 1.8*RTD("ice.xl",,$H298,_xll.ICEFldID(J$8))</f>
        <v>80.257999999999996</v>
      </c>
      <c r="K298" s="5">
        <f ca="1">32+ 1.8*RTD("ice.xl",,$H298,_xll.ICEFldID(K$8))</f>
        <v>80.257999999999996</v>
      </c>
      <c r="L298" s="4">
        <f ca="1">RTD("ice.xl",,$H298,_xll.ICEFldID(L$8))</f>
        <v>76</v>
      </c>
      <c r="M298" s="6" t="e">
        <f ca="1">RTD("ice.xl",,$H298,_xll.ICEFldID(M$8))/25.4</f>
        <v>#VALUE!</v>
      </c>
      <c r="N298" s="4">
        <f ca="1">RTD("ice.xl",,$H298,_xll.ICEFldID(N$8))/25.4</f>
        <v>0</v>
      </c>
      <c r="O298" s="5">
        <f ca="1">RTD("ice.xl",,$H298,_xll.ICEFldID(O$8))</f>
        <v>43</v>
      </c>
      <c r="P298" s="5">
        <f ca="1">RTD("ice.xl",,$H298,_xll.ICEFldID(P$8))</f>
        <v>137</v>
      </c>
      <c r="Q298" s="5">
        <f ca="1">RTD("ice.xl",,$H298,_xll.ICEFldID(Q$8))</f>
        <v>2.06</v>
      </c>
      <c r="R298" s="4">
        <f t="shared" ca="1" si="61"/>
        <v>2.06</v>
      </c>
      <c r="Z298" s="4">
        <f t="shared" ca="1" si="52"/>
        <v>84.004157547414593</v>
      </c>
      <c r="AA298" s="4">
        <f t="shared" ca="1" si="53"/>
        <v>84.201653026143703</v>
      </c>
      <c r="AB298" s="7">
        <f t="shared" ca="1" si="54"/>
        <v>84.201653026143703</v>
      </c>
      <c r="AC298" s="7" t="e">
        <f t="shared" ca="1" si="55"/>
        <v>#NUM!</v>
      </c>
      <c r="AD298" s="7">
        <f t="shared" ca="1" si="56"/>
        <v>82.988093026143702</v>
      </c>
      <c r="AE298" s="7">
        <f t="shared" ca="1" si="57"/>
        <v>81.555799999999991</v>
      </c>
    </row>
    <row r="299" spans="5:31" x14ac:dyDescent="0.35">
      <c r="E299" s="23">
        <f t="shared" ref="E299:F314" ca="1" si="62">E298 + 1/24</f>
        <v>44804.374999999294</v>
      </c>
      <c r="F299" s="19">
        <f t="shared" ca="1" si="62"/>
        <v>44804.374999999294</v>
      </c>
      <c r="G299" s="20">
        <f t="shared" si="59"/>
        <v>9</v>
      </c>
      <c r="H299" t="str">
        <f t="shared" ca="1" si="51"/>
        <v>KIAH FDH2208319_00Z-GEFS</v>
      </c>
      <c r="I299">
        <v>290</v>
      </c>
      <c r="J299" s="4">
        <f ca="1">32+ 1.8*RTD("ice.xl",,$H299,_xll.ICEFldID(J$8))</f>
        <v>82.580000000000013</v>
      </c>
      <c r="K299" s="5">
        <f ca="1">32+ 1.8*RTD("ice.xl",,$H299,_xll.ICEFldID(K$8))</f>
        <v>82.580000000000013</v>
      </c>
      <c r="L299" s="4">
        <f ca="1">RTD("ice.xl",,$H299,_xll.ICEFldID(L$8))</f>
        <v>70.599999999999994</v>
      </c>
      <c r="M299" s="6" t="e">
        <f ca="1">RTD("ice.xl",,$H299,_xll.ICEFldID(M$8))/25.4</f>
        <v>#VALUE!</v>
      </c>
      <c r="N299" s="4">
        <f ca="1">RTD("ice.xl",,$H299,_xll.ICEFldID(N$8))/25.4</f>
        <v>0</v>
      </c>
      <c r="O299" s="5">
        <f ca="1">RTD("ice.xl",,$H299,_xll.ICEFldID(O$8))</f>
        <v>44</v>
      </c>
      <c r="P299" s="5">
        <f ca="1">RTD("ice.xl",,$H299,_xll.ICEFldID(P$8))</f>
        <v>129.6</v>
      </c>
      <c r="Q299" s="5">
        <f ca="1">RTD("ice.xl",,$H299,_xll.ICEFldID(Q$8))</f>
        <v>2.1800000000000002</v>
      </c>
      <c r="R299" s="4">
        <f t="shared" ca="1" si="61"/>
        <v>2.1800000000000002</v>
      </c>
      <c r="Z299" s="4">
        <f t="shared" ca="1" si="52"/>
        <v>86.557051994810493</v>
      </c>
      <c r="AA299" s="4">
        <f t="shared" ca="1" si="53"/>
        <v>87.702054057096703</v>
      </c>
      <c r="AB299" s="7">
        <f t="shared" ca="1" si="54"/>
        <v>87.702054057096703</v>
      </c>
      <c r="AC299" s="7" t="e">
        <f t="shared" ca="1" si="55"/>
        <v>#NUM!</v>
      </c>
      <c r="AD299" s="7">
        <f t="shared" ca="1" si="56"/>
        <v>86.429094057096705</v>
      </c>
      <c r="AE299" s="7">
        <f t="shared" ca="1" si="57"/>
        <v>83.856200000000015</v>
      </c>
    </row>
    <row r="300" spans="5:31" x14ac:dyDescent="0.35">
      <c r="E300" s="23">
        <f t="shared" ca="1" si="62"/>
        <v>44804.416666665958</v>
      </c>
      <c r="F300" s="19">
        <f t="shared" ca="1" si="62"/>
        <v>44804.416666665958</v>
      </c>
      <c r="G300" s="20">
        <f t="shared" si="59"/>
        <v>10</v>
      </c>
      <c r="H300" t="str">
        <f t="shared" ca="1" si="51"/>
        <v>KIAH FDH22083110_00Z-GEFS</v>
      </c>
      <c r="I300">
        <v>291</v>
      </c>
      <c r="J300" s="4" t="e">
        <f ca="1">32+ 1.8*RTD("ice.xl",,$H300,_xll.ICEFldID(J$8))</f>
        <v>#VALUE!</v>
      </c>
      <c r="K300" s="5" t="e">
        <f ca="1">32+ 1.8*RTD("ice.xl",,$H300,_xll.ICEFldID(K$8))</f>
        <v>#VALUE!</v>
      </c>
      <c r="L300" s="4" t="str">
        <f ca="1">RTD("ice.xl",,$H300,_xll.ICEFldID(L$8))</f>
        <v/>
      </c>
      <c r="M300" s="6" t="e">
        <f ca="1">RTD("ice.xl",,$H300,_xll.ICEFldID(M$8))/25.4</f>
        <v>#VALUE!</v>
      </c>
      <c r="N300" s="4" t="e">
        <f ca="1">RTD("ice.xl",,$H300,_xll.ICEFldID(N$8))/25.4</f>
        <v>#VALUE!</v>
      </c>
      <c r="O300" s="5" t="str">
        <f ca="1">RTD("ice.xl",,$H300,_xll.ICEFldID(O$8))</f>
        <v/>
      </c>
      <c r="P300" s="5" t="str">
        <f ca="1">RTD("ice.xl",,$H300,_xll.ICEFldID(P$8))</f>
        <v/>
      </c>
      <c r="Q300" s="5" t="str">
        <f ca="1">RTD("ice.xl",,$H300,_xll.ICEFldID(Q$8))</f>
        <v/>
      </c>
      <c r="R300" s="4" t="str">
        <f t="shared" ca="1" si="61"/>
        <v/>
      </c>
      <c r="Z300" s="4" t="e">
        <f t="shared" ca="1" si="52"/>
        <v>#VALUE!</v>
      </c>
      <c r="AA300" s="4" t="e">
        <f t="shared" ca="1" si="53"/>
        <v>#VALUE!</v>
      </c>
      <c r="AB300" s="7" t="e">
        <f t="shared" ca="1" si="54"/>
        <v>#VALUE!</v>
      </c>
      <c r="AC300" s="7" t="e">
        <f t="shared" ca="1" si="55"/>
        <v>#VALUE!</v>
      </c>
      <c r="AD300" s="7" t="e">
        <f t="shared" ca="1" si="56"/>
        <v>#VALUE!</v>
      </c>
      <c r="AE300" s="7" t="e">
        <f t="shared" ca="1" si="57"/>
        <v>#VALUE!</v>
      </c>
    </row>
    <row r="301" spans="5:31" x14ac:dyDescent="0.35">
      <c r="E301" s="23">
        <f t="shared" ca="1" si="62"/>
        <v>44804.458333332623</v>
      </c>
      <c r="F301" s="19">
        <f t="shared" ca="1" si="62"/>
        <v>44804.458333332623</v>
      </c>
      <c r="G301" s="20">
        <f t="shared" si="59"/>
        <v>11</v>
      </c>
      <c r="H301" t="str">
        <f t="shared" ca="1" si="51"/>
        <v>KIAH FDH22083111_00Z-GEFS</v>
      </c>
      <c r="I301">
        <v>292</v>
      </c>
      <c r="J301" s="4" t="e">
        <f ca="1">32+ 1.8*RTD("ice.xl",,$H301,_xll.ICEFldID(J$8))</f>
        <v>#VALUE!</v>
      </c>
      <c r="K301" s="5" t="e">
        <f ca="1">32+ 1.8*RTD("ice.xl",,$H301,_xll.ICEFldID(K$8))</f>
        <v>#VALUE!</v>
      </c>
      <c r="L301" s="4" t="str">
        <f ca="1">RTD("ice.xl",,$H301,_xll.ICEFldID(L$8))</f>
        <v/>
      </c>
      <c r="M301" s="6" t="e">
        <f ca="1">RTD("ice.xl",,$H301,_xll.ICEFldID(M$8))/25.4</f>
        <v>#VALUE!</v>
      </c>
      <c r="N301" s="4" t="e">
        <f ca="1">RTD("ice.xl",,$H301,_xll.ICEFldID(N$8))/25.4</f>
        <v>#VALUE!</v>
      </c>
      <c r="O301" s="5" t="str">
        <f ca="1">RTD("ice.xl",,$H301,_xll.ICEFldID(O$8))</f>
        <v/>
      </c>
      <c r="P301" s="5" t="str">
        <f ca="1">RTD("ice.xl",,$H301,_xll.ICEFldID(P$8))</f>
        <v/>
      </c>
      <c r="Q301" s="5" t="str">
        <f ca="1">RTD("ice.xl",,$H301,_xll.ICEFldID(Q$8))</f>
        <v/>
      </c>
      <c r="R301" s="4" t="str">
        <f t="shared" ca="1" si="61"/>
        <v/>
      </c>
      <c r="Z301" s="4" t="e">
        <f t="shared" ca="1" si="52"/>
        <v>#VALUE!</v>
      </c>
      <c r="AA301" s="4" t="e">
        <f t="shared" ca="1" si="53"/>
        <v>#VALUE!</v>
      </c>
      <c r="AB301" s="7" t="e">
        <f t="shared" ca="1" si="54"/>
        <v>#VALUE!</v>
      </c>
      <c r="AC301" s="7" t="e">
        <f t="shared" ca="1" si="55"/>
        <v>#VALUE!</v>
      </c>
      <c r="AD301" s="7" t="e">
        <f t="shared" ca="1" si="56"/>
        <v>#VALUE!</v>
      </c>
      <c r="AE301" s="7" t="e">
        <f t="shared" ca="1" si="57"/>
        <v>#VALUE!</v>
      </c>
    </row>
    <row r="302" spans="5:31" x14ac:dyDescent="0.35">
      <c r="E302" s="23">
        <f t="shared" ca="1" si="62"/>
        <v>44804.499999999287</v>
      </c>
      <c r="F302" s="19">
        <f t="shared" ca="1" si="62"/>
        <v>44804.499999999287</v>
      </c>
      <c r="G302" s="20">
        <f t="shared" si="59"/>
        <v>12</v>
      </c>
      <c r="H302" t="str">
        <f t="shared" ca="1" si="51"/>
        <v>KIAH FDH22083112_00Z-GEFS</v>
      </c>
      <c r="I302">
        <v>293</v>
      </c>
      <c r="J302" s="4" t="e">
        <f ca="1">32+ 1.8*RTD("ice.xl",,$H302,_xll.ICEFldID(J$8))</f>
        <v>#VALUE!</v>
      </c>
      <c r="K302" s="5" t="e">
        <f ca="1">32+ 1.8*RTD("ice.xl",,$H302,_xll.ICEFldID(K$8))</f>
        <v>#VALUE!</v>
      </c>
      <c r="L302" s="4" t="str">
        <f ca="1">RTD("ice.xl",,$H302,_xll.ICEFldID(L$8))</f>
        <v/>
      </c>
      <c r="M302" s="6" t="e">
        <f ca="1">RTD("ice.xl",,$H302,_xll.ICEFldID(M$8))/25.4</f>
        <v>#VALUE!</v>
      </c>
      <c r="N302" s="4" t="e">
        <f ca="1">RTD("ice.xl",,$H302,_xll.ICEFldID(N$8))/25.4</f>
        <v>#VALUE!</v>
      </c>
      <c r="O302" s="5" t="str">
        <f ca="1">RTD("ice.xl",,$H302,_xll.ICEFldID(O$8))</f>
        <v/>
      </c>
      <c r="P302" s="5" t="str">
        <f ca="1">RTD("ice.xl",,$H302,_xll.ICEFldID(P$8))</f>
        <v/>
      </c>
      <c r="Q302" s="5" t="str">
        <f ca="1">RTD("ice.xl",,$H302,_xll.ICEFldID(Q$8))</f>
        <v/>
      </c>
      <c r="R302" s="4" t="str">
        <f t="shared" ca="1" si="61"/>
        <v/>
      </c>
      <c r="Z302" s="4" t="e">
        <f t="shared" ca="1" si="52"/>
        <v>#VALUE!</v>
      </c>
      <c r="AA302" s="4" t="e">
        <f t="shared" ca="1" si="53"/>
        <v>#VALUE!</v>
      </c>
      <c r="AB302" s="7" t="e">
        <f t="shared" ca="1" si="54"/>
        <v>#VALUE!</v>
      </c>
      <c r="AC302" s="7" t="e">
        <f t="shared" ca="1" si="55"/>
        <v>#VALUE!</v>
      </c>
      <c r="AD302" s="7" t="e">
        <f t="shared" ca="1" si="56"/>
        <v>#VALUE!</v>
      </c>
      <c r="AE302" s="7" t="e">
        <f t="shared" ca="1" si="57"/>
        <v>#VALUE!</v>
      </c>
    </row>
    <row r="303" spans="5:31" x14ac:dyDescent="0.35">
      <c r="E303" s="23">
        <f t="shared" ca="1" si="62"/>
        <v>44804.541666665951</v>
      </c>
      <c r="F303" s="19">
        <f t="shared" ca="1" si="62"/>
        <v>44804.541666665951</v>
      </c>
      <c r="G303" s="20">
        <f t="shared" si="59"/>
        <v>13</v>
      </c>
      <c r="H303" t="str">
        <f t="shared" ca="1" si="51"/>
        <v>KIAH FDH22083113_00Z-GEFS</v>
      </c>
      <c r="I303">
        <v>294</v>
      </c>
      <c r="J303" s="4" t="e">
        <f ca="1">32+ 1.8*RTD("ice.xl",,$H303,_xll.ICEFldID(J$8))</f>
        <v>#VALUE!</v>
      </c>
      <c r="K303" s="5" t="e">
        <f ca="1">32+ 1.8*RTD("ice.xl",,$H303,_xll.ICEFldID(K$8))</f>
        <v>#VALUE!</v>
      </c>
      <c r="L303" s="4" t="str">
        <f ca="1">RTD("ice.xl",,$H303,_xll.ICEFldID(L$8))</f>
        <v/>
      </c>
      <c r="M303" s="6" t="e">
        <f ca="1">RTD("ice.xl",,$H303,_xll.ICEFldID(M$8))/25.4</f>
        <v>#VALUE!</v>
      </c>
      <c r="N303" s="4" t="e">
        <f ca="1">RTD("ice.xl",,$H303,_xll.ICEFldID(N$8))/25.4</f>
        <v>#VALUE!</v>
      </c>
      <c r="O303" s="5" t="str">
        <f ca="1">RTD("ice.xl",,$H303,_xll.ICEFldID(O$8))</f>
        <v/>
      </c>
      <c r="P303" s="5" t="str">
        <f ca="1">RTD("ice.xl",,$H303,_xll.ICEFldID(P$8))</f>
        <v/>
      </c>
      <c r="Q303" s="5" t="str">
        <f ca="1">RTD("ice.xl",,$H303,_xll.ICEFldID(Q$8))</f>
        <v/>
      </c>
      <c r="R303" s="4" t="str">
        <f t="shared" ca="1" si="61"/>
        <v/>
      </c>
      <c r="Z303" s="4" t="e">
        <f t="shared" ca="1" si="52"/>
        <v>#VALUE!</v>
      </c>
      <c r="AA303" s="4" t="e">
        <f t="shared" ca="1" si="53"/>
        <v>#VALUE!</v>
      </c>
      <c r="AB303" s="7" t="e">
        <f t="shared" ca="1" si="54"/>
        <v>#VALUE!</v>
      </c>
      <c r="AC303" s="7" t="e">
        <f t="shared" ca="1" si="55"/>
        <v>#VALUE!</v>
      </c>
      <c r="AD303" s="7" t="e">
        <f t="shared" ca="1" si="56"/>
        <v>#VALUE!</v>
      </c>
      <c r="AE303" s="7" t="e">
        <f t="shared" ca="1" si="57"/>
        <v>#VALUE!</v>
      </c>
    </row>
    <row r="304" spans="5:31" x14ac:dyDescent="0.35">
      <c r="E304" s="23">
        <f t="shared" ca="1" si="62"/>
        <v>44804.583333332615</v>
      </c>
      <c r="F304" s="19">
        <f t="shared" ca="1" si="62"/>
        <v>44804.583333332615</v>
      </c>
      <c r="G304" s="20">
        <f t="shared" si="59"/>
        <v>14</v>
      </c>
      <c r="H304" t="str">
        <f t="shared" ca="1" si="51"/>
        <v>KIAH FDH22083114_00Z-GEFS</v>
      </c>
      <c r="I304">
        <v>295</v>
      </c>
      <c r="J304" s="4" t="e">
        <f ca="1">32+ 1.8*RTD("ice.xl",,$H304,_xll.ICEFldID(J$8))</f>
        <v>#VALUE!</v>
      </c>
      <c r="K304" s="5" t="e">
        <f ca="1">32+ 1.8*RTD("ice.xl",,$H304,_xll.ICEFldID(K$8))</f>
        <v>#VALUE!</v>
      </c>
      <c r="L304" s="4" t="str">
        <f ca="1">RTD("ice.xl",,$H304,_xll.ICEFldID(L$8))</f>
        <v/>
      </c>
      <c r="M304" s="6" t="e">
        <f ca="1">RTD("ice.xl",,$H304,_xll.ICEFldID(M$8))/25.4</f>
        <v>#VALUE!</v>
      </c>
      <c r="N304" s="4" t="e">
        <f ca="1">RTD("ice.xl",,$H304,_xll.ICEFldID(N$8))/25.4</f>
        <v>#VALUE!</v>
      </c>
      <c r="O304" s="5" t="str">
        <f ca="1">RTD("ice.xl",,$H304,_xll.ICEFldID(O$8))</f>
        <v/>
      </c>
      <c r="P304" s="5" t="str">
        <f ca="1">RTD("ice.xl",,$H304,_xll.ICEFldID(P$8))</f>
        <v/>
      </c>
      <c r="Q304" s="5" t="str">
        <f ca="1">RTD("ice.xl",,$H304,_xll.ICEFldID(Q$8))</f>
        <v/>
      </c>
      <c r="R304" s="4" t="str">
        <f t="shared" ca="1" si="61"/>
        <v/>
      </c>
      <c r="Z304" s="4" t="e">
        <f t="shared" ca="1" si="52"/>
        <v>#VALUE!</v>
      </c>
      <c r="AA304" s="4" t="e">
        <f t="shared" ca="1" si="53"/>
        <v>#VALUE!</v>
      </c>
      <c r="AB304" s="7" t="e">
        <f t="shared" ca="1" si="54"/>
        <v>#VALUE!</v>
      </c>
      <c r="AC304" s="7" t="e">
        <f t="shared" ca="1" si="55"/>
        <v>#VALUE!</v>
      </c>
      <c r="AD304" s="7" t="e">
        <f t="shared" ca="1" si="56"/>
        <v>#VALUE!</v>
      </c>
      <c r="AE304" s="7" t="e">
        <f t="shared" ca="1" si="57"/>
        <v>#VALUE!</v>
      </c>
    </row>
    <row r="305" spans="5:31" x14ac:dyDescent="0.35">
      <c r="E305" s="23">
        <f t="shared" ca="1" si="62"/>
        <v>44804.62499999928</v>
      </c>
      <c r="F305" s="19">
        <f t="shared" ca="1" si="62"/>
        <v>44804.62499999928</v>
      </c>
      <c r="G305" s="20">
        <f t="shared" si="59"/>
        <v>15</v>
      </c>
      <c r="H305" t="str">
        <f t="shared" ca="1" si="51"/>
        <v>KIAH FDH22083115_00Z-GEFS</v>
      </c>
      <c r="I305">
        <v>296</v>
      </c>
      <c r="J305" s="4" t="e">
        <f ca="1">32+ 1.8*RTD("ice.xl",,$H305,_xll.ICEFldID(J$8))</f>
        <v>#VALUE!</v>
      </c>
      <c r="K305" s="5" t="e">
        <f ca="1">32+ 1.8*RTD("ice.xl",,$H305,_xll.ICEFldID(K$8))</f>
        <v>#VALUE!</v>
      </c>
      <c r="L305" s="4" t="str">
        <f ca="1">RTD("ice.xl",,$H305,_xll.ICEFldID(L$8))</f>
        <v/>
      </c>
      <c r="M305" s="6" t="e">
        <f ca="1">RTD("ice.xl",,$H305,_xll.ICEFldID(M$8))/25.4</f>
        <v>#VALUE!</v>
      </c>
      <c r="N305" s="4" t="e">
        <f ca="1">RTD("ice.xl",,$H305,_xll.ICEFldID(N$8))/25.4</f>
        <v>#VALUE!</v>
      </c>
      <c r="O305" s="5" t="str">
        <f ca="1">RTD("ice.xl",,$H305,_xll.ICEFldID(O$8))</f>
        <v/>
      </c>
      <c r="P305" s="5" t="str">
        <f ca="1">RTD("ice.xl",,$H305,_xll.ICEFldID(P$8))</f>
        <v/>
      </c>
      <c r="Q305" s="5" t="str">
        <f ca="1">RTD("ice.xl",,$H305,_xll.ICEFldID(Q$8))</f>
        <v/>
      </c>
      <c r="R305" s="4" t="str">
        <f t="shared" ca="1" si="61"/>
        <v/>
      </c>
      <c r="Z305" s="4" t="e">
        <f t="shared" ca="1" si="52"/>
        <v>#VALUE!</v>
      </c>
      <c r="AA305" s="4" t="e">
        <f t="shared" ca="1" si="53"/>
        <v>#VALUE!</v>
      </c>
      <c r="AB305" s="7" t="e">
        <f t="shared" ca="1" si="54"/>
        <v>#VALUE!</v>
      </c>
      <c r="AC305" s="7" t="e">
        <f t="shared" ca="1" si="55"/>
        <v>#VALUE!</v>
      </c>
      <c r="AD305" s="7" t="e">
        <f t="shared" ca="1" si="56"/>
        <v>#VALUE!</v>
      </c>
      <c r="AE305" s="7" t="e">
        <f t="shared" ca="1" si="57"/>
        <v>#VALUE!</v>
      </c>
    </row>
    <row r="306" spans="5:31" x14ac:dyDescent="0.35">
      <c r="E306" s="23">
        <f t="shared" ca="1" si="62"/>
        <v>44804.666666665944</v>
      </c>
      <c r="F306" s="19">
        <f t="shared" ca="1" si="62"/>
        <v>44804.666666665944</v>
      </c>
      <c r="G306" s="20">
        <f t="shared" si="59"/>
        <v>16</v>
      </c>
      <c r="H306" t="str">
        <f t="shared" ca="1" si="51"/>
        <v>KIAH FDH22083116_00Z-GEFS</v>
      </c>
      <c r="I306">
        <v>297</v>
      </c>
      <c r="J306" s="4" t="e">
        <f ca="1">32+ 1.8*RTD("ice.xl",,$H306,_xll.ICEFldID(J$8))</f>
        <v>#VALUE!</v>
      </c>
      <c r="K306" s="5" t="e">
        <f ca="1">32+ 1.8*RTD("ice.xl",,$H306,_xll.ICEFldID(K$8))</f>
        <v>#VALUE!</v>
      </c>
      <c r="L306" s="4" t="str">
        <f ca="1">RTD("ice.xl",,$H306,_xll.ICEFldID(L$8))</f>
        <v/>
      </c>
      <c r="M306" s="6" t="e">
        <f ca="1">RTD("ice.xl",,$H306,_xll.ICEFldID(M$8))/25.4</f>
        <v>#VALUE!</v>
      </c>
      <c r="N306" s="4" t="e">
        <f ca="1">RTD("ice.xl",,$H306,_xll.ICEFldID(N$8))/25.4</f>
        <v>#VALUE!</v>
      </c>
      <c r="O306" s="5" t="str">
        <f ca="1">RTD("ice.xl",,$H306,_xll.ICEFldID(O$8))</f>
        <v/>
      </c>
      <c r="P306" s="5" t="str">
        <f ca="1">RTD("ice.xl",,$H306,_xll.ICEFldID(P$8))</f>
        <v/>
      </c>
      <c r="Q306" s="5" t="str">
        <f ca="1">RTD("ice.xl",,$H306,_xll.ICEFldID(Q$8))</f>
        <v/>
      </c>
      <c r="R306" s="4" t="str">
        <f t="shared" ca="1" si="61"/>
        <v/>
      </c>
      <c r="Z306" s="4" t="e">
        <f t="shared" ca="1" si="52"/>
        <v>#VALUE!</v>
      </c>
      <c r="AA306" s="4" t="e">
        <f t="shared" ca="1" si="53"/>
        <v>#VALUE!</v>
      </c>
      <c r="AB306" s="7" t="e">
        <f t="shared" ca="1" si="54"/>
        <v>#VALUE!</v>
      </c>
      <c r="AC306" s="7" t="e">
        <f t="shared" ca="1" si="55"/>
        <v>#VALUE!</v>
      </c>
      <c r="AD306" s="7" t="e">
        <f t="shared" ca="1" si="56"/>
        <v>#VALUE!</v>
      </c>
      <c r="AE306" s="7" t="e">
        <f t="shared" ca="1" si="57"/>
        <v>#VALUE!</v>
      </c>
    </row>
    <row r="307" spans="5:31" x14ac:dyDescent="0.35">
      <c r="E307" s="23">
        <f t="shared" ca="1" si="62"/>
        <v>44804.708333332608</v>
      </c>
      <c r="F307" s="19">
        <f t="shared" ca="1" si="62"/>
        <v>44804.708333332608</v>
      </c>
      <c r="G307" s="20">
        <f t="shared" si="59"/>
        <v>17</v>
      </c>
      <c r="H307" t="str">
        <f t="shared" ca="1" si="51"/>
        <v>KIAH FDH22083117_00Z-GEFS</v>
      </c>
      <c r="I307">
        <v>298</v>
      </c>
      <c r="J307" s="4" t="e">
        <f ca="1">32+ 1.8*RTD("ice.xl",,$H307,_xll.ICEFldID(J$8))</f>
        <v>#VALUE!</v>
      </c>
      <c r="K307" s="5" t="e">
        <f ca="1">32+ 1.8*RTD("ice.xl",,$H307,_xll.ICEFldID(K$8))</f>
        <v>#VALUE!</v>
      </c>
      <c r="L307" s="4" t="str">
        <f ca="1">RTD("ice.xl",,$H307,_xll.ICEFldID(L$8))</f>
        <v/>
      </c>
      <c r="M307" s="6" t="e">
        <f ca="1">RTD("ice.xl",,$H307,_xll.ICEFldID(M$8))/25.4</f>
        <v>#VALUE!</v>
      </c>
      <c r="N307" s="4" t="e">
        <f ca="1">RTD("ice.xl",,$H307,_xll.ICEFldID(N$8))/25.4</f>
        <v>#VALUE!</v>
      </c>
      <c r="O307" s="5" t="str">
        <f ca="1">RTD("ice.xl",,$H307,_xll.ICEFldID(O$8))</f>
        <v/>
      </c>
      <c r="P307" s="5" t="str">
        <f ca="1">RTD("ice.xl",,$H307,_xll.ICEFldID(P$8))</f>
        <v/>
      </c>
      <c r="Q307" s="5" t="str">
        <f ca="1">RTD("ice.xl",,$H307,_xll.ICEFldID(Q$8))</f>
        <v/>
      </c>
      <c r="R307" s="4" t="str">
        <f t="shared" ca="1" si="61"/>
        <v/>
      </c>
      <c r="Z307" s="4" t="e">
        <f t="shared" ca="1" si="52"/>
        <v>#VALUE!</v>
      </c>
      <c r="AA307" s="4" t="e">
        <f t="shared" ca="1" si="53"/>
        <v>#VALUE!</v>
      </c>
      <c r="AB307" s="7" t="e">
        <f t="shared" ca="1" si="54"/>
        <v>#VALUE!</v>
      </c>
      <c r="AC307" s="7" t="e">
        <f t="shared" ca="1" si="55"/>
        <v>#VALUE!</v>
      </c>
      <c r="AD307" s="7" t="e">
        <f t="shared" ca="1" si="56"/>
        <v>#VALUE!</v>
      </c>
      <c r="AE307" s="7" t="e">
        <f t="shared" ca="1" si="57"/>
        <v>#VALUE!</v>
      </c>
    </row>
    <row r="308" spans="5:31" x14ac:dyDescent="0.35">
      <c r="E308" s="23">
        <f t="shared" ca="1" si="62"/>
        <v>44804.749999999272</v>
      </c>
      <c r="F308" s="19">
        <f t="shared" ca="1" si="62"/>
        <v>44804.749999999272</v>
      </c>
      <c r="G308" s="20">
        <f t="shared" si="59"/>
        <v>18</v>
      </c>
      <c r="H308" t="str">
        <f t="shared" ca="1" si="51"/>
        <v>KIAH FDH22083118_00Z-GEFS</v>
      </c>
      <c r="I308">
        <v>299</v>
      </c>
      <c r="J308" s="4" t="e">
        <f ca="1">32+ 1.8*RTD("ice.xl",,$H308,_xll.ICEFldID(J$8))</f>
        <v>#VALUE!</v>
      </c>
      <c r="K308" s="5" t="e">
        <f ca="1">32+ 1.8*RTD("ice.xl",,$H308,_xll.ICEFldID(K$8))</f>
        <v>#VALUE!</v>
      </c>
      <c r="L308" s="4" t="str">
        <f ca="1">RTD("ice.xl",,$H308,_xll.ICEFldID(L$8))</f>
        <v/>
      </c>
      <c r="M308" s="6" t="e">
        <f ca="1">RTD("ice.xl",,$H308,_xll.ICEFldID(M$8))/25.4</f>
        <v>#VALUE!</v>
      </c>
      <c r="N308" s="4" t="e">
        <f ca="1">RTD("ice.xl",,$H308,_xll.ICEFldID(N$8))/25.4</f>
        <v>#VALUE!</v>
      </c>
      <c r="O308" s="5" t="str">
        <f ca="1">RTD("ice.xl",,$H308,_xll.ICEFldID(O$8))</f>
        <v/>
      </c>
      <c r="P308" s="5" t="str">
        <f ca="1">RTD("ice.xl",,$H308,_xll.ICEFldID(P$8))</f>
        <v/>
      </c>
      <c r="Q308" s="5" t="str">
        <f ca="1">RTD("ice.xl",,$H308,_xll.ICEFldID(Q$8))</f>
        <v/>
      </c>
      <c r="R308" s="4" t="str">
        <f t="shared" ca="1" si="61"/>
        <v/>
      </c>
      <c r="Z308" s="4" t="e">
        <f t="shared" ca="1" si="52"/>
        <v>#VALUE!</v>
      </c>
      <c r="AA308" s="4" t="e">
        <f t="shared" ca="1" si="53"/>
        <v>#VALUE!</v>
      </c>
      <c r="AB308" s="7" t="e">
        <f t="shared" ca="1" si="54"/>
        <v>#VALUE!</v>
      </c>
      <c r="AC308" s="7" t="e">
        <f t="shared" ca="1" si="55"/>
        <v>#VALUE!</v>
      </c>
      <c r="AD308" s="7" t="e">
        <f t="shared" ca="1" si="56"/>
        <v>#VALUE!</v>
      </c>
      <c r="AE308" s="7" t="e">
        <f t="shared" ca="1" si="57"/>
        <v>#VALUE!</v>
      </c>
    </row>
    <row r="309" spans="5:31" x14ac:dyDescent="0.35">
      <c r="E309" s="23">
        <f t="shared" ca="1" si="62"/>
        <v>44804.791666665937</v>
      </c>
      <c r="F309" s="19">
        <f t="shared" ca="1" si="62"/>
        <v>44804.791666665937</v>
      </c>
      <c r="G309" s="20">
        <f t="shared" si="59"/>
        <v>19</v>
      </c>
      <c r="H309" t="str">
        <f t="shared" ca="1" si="51"/>
        <v>KIAH FDH22083119_00Z-GEFS</v>
      </c>
      <c r="I309">
        <v>300</v>
      </c>
      <c r="J309" s="4" t="e">
        <f ca="1">32+ 1.8*RTD("ice.xl",,$H309,_xll.ICEFldID(J$8))</f>
        <v>#VALUE!</v>
      </c>
      <c r="K309" s="5" t="e">
        <f ca="1">32+ 1.8*RTD("ice.xl",,$H309,_xll.ICEFldID(K$8))</f>
        <v>#VALUE!</v>
      </c>
      <c r="L309" s="4" t="str">
        <f ca="1">RTD("ice.xl",,$H309,_xll.ICEFldID(L$8))</f>
        <v/>
      </c>
      <c r="M309" s="6" t="e">
        <f ca="1">RTD("ice.xl",,$H309,_xll.ICEFldID(M$8))/25.4</f>
        <v>#VALUE!</v>
      </c>
      <c r="N309" s="4" t="e">
        <f ca="1">RTD("ice.xl",,$H309,_xll.ICEFldID(N$8))/25.4</f>
        <v>#VALUE!</v>
      </c>
      <c r="O309" s="5" t="str">
        <f ca="1">RTD("ice.xl",,$H309,_xll.ICEFldID(O$8))</f>
        <v/>
      </c>
      <c r="P309" s="5" t="str">
        <f ca="1">RTD("ice.xl",,$H309,_xll.ICEFldID(P$8))</f>
        <v/>
      </c>
      <c r="Q309" s="5" t="str">
        <f ca="1">RTD("ice.xl",,$H309,_xll.ICEFldID(Q$8))</f>
        <v/>
      </c>
      <c r="R309" s="4" t="str">
        <f t="shared" ca="1" si="61"/>
        <v/>
      </c>
      <c r="Z309" s="4" t="e">
        <f t="shared" ca="1" si="52"/>
        <v>#VALUE!</v>
      </c>
      <c r="AA309" s="4" t="e">
        <f t="shared" ca="1" si="53"/>
        <v>#VALUE!</v>
      </c>
      <c r="AB309" s="7" t="e">
        <f t="shared" ca="1" si="54"/>
        <v>#VALUE!</v>
      </c>
      <c r="AC309" s="7" t="e">
        <f t="shared" ca="1" si="55"/>
        <v>#VALUE!</v>
      </c>
      <c r="AD309" s="7" t="e">
        <f t="shared" ca="1" si="56"/>
        <v>#VALUE!</v>
      </c>
      <c r="AE309" s="7" t="e">
        <f t="shared" ca="1" si="57"/>
        <v>#VALUE!</v>
      </c>
    </row>
    <row r="310" spans="5:31" x14ac:dyDescent="0.35">
      <c r="E310" s="23">
        <f t="shared" ca="1" si="62"/>
        <v>44804.833333332601</v>
      </c>
      <c r="F310" s="19">
        <f t="shared" ca="1" si="62"/>
        <v>44804.833333332601</v>
      </c>
      <c r="G310" s="20">
        <f t="shared" si="59"/>
        <v>20</v>
      </c>
      <c r="H310" t="str">
        <f t="shared" ca="1" si="51"/>
        <v>KIAH FDH22083120_00Z-GEFS</v>
      </c>
      <c r="I310">
        <v>301</v>
      </c>
      <c r="J310" s="4">
        <f ca="1">32+ 1.8*RTD("ice.xl",,$H310,_xll.ICEFldID(J$8))</f>
        <v>87.313999999999993</v>
      </c>
      <c r="K310" s="5">
        <f ca="1">32+ 1.8*RTD("ice.xl",,$H310,_xll.ICEFldID(K$8))</f>
        <v>87.313999999999993</v>
      </c>
      <c r="L310" s="4">
        <f ca="1">RTD("ice.xl",,$H310,_xll.ICEFldID(L$8))</f>
        <v>58.3</v>
      </c>
      <c r="M310" s="6" t="e">
        <f ca="1">RTD("ice.xl",,$H310,_xll.ICEFldID(M$8))/25.4</f>
        <v>#VALUE!</v>
      </c>
      <c r="N310" s="4">
        <f ca="1">RTD("ice.xl",,$H310,_xll.ICEFldID(N$8))/25.4</f>
        <v>0</v>
      </c>
      <c r="O310" s="5">
        <f ca="1">RTD("ice.xl",,$H310,_xll.ICEFldID(O$8))</f>
        <v>60</v>
      </c>
      <c r="P310" s="5">
        <f ca="1">RTD("ice.xl",,$H310,_xll.ICEFldID(P$8))</f>
        <v>135.30000000000001</v>
      </c>
      <c r="Q310" s="5">
        <f ca="1">RTD("ice.xl",,$H310,_xll.ICEFldID(Q$8))</f>
        <v>3.07</v>
      </c>
      <c r="R310" s="4">
        <f t="shared" ca="1" si="61"/>
        <v>3.07</v>
      </c>
      <c r="Z310" s="4">
        <f t="shared" ca="1" si="52"/>
        <v>91.892342305913132</v>
      </c>
      <c r="AA310" s="4">
        <f t="shared" ca="1" si="53"/>
        <v>93.000335480494556</v>
      </c>
      <c r="AB310" s="7">
        <f t="shared" ca="1" si="54"/>
        <v>93.000335480494556</v>
      </c>
      <c r="AC310" s="7" t="e">
        <f t="shared" ca="1" si="55"/>
        <v>#NUM!</v>
      </c>
      <c r="AD310" s="7">
        <f t="shared" ca="1" si="56"/>
        <v>93.168011480494556</v>
      </c>
      <c r="AE310" s="7">
        <f t="shared" ca="1" si="57"/>
        <v>88.485499999999988</v>
      </c>
    </row>
    <row r="311" spans="5:31" x14ac:dyDescent="0.35">
      <c r="E311" s="23">
        <f t="shared" ca="1" si="62"/>
        <v>44804.874999999265</v>
      </c>
      <c r="F311" s="19">
        <f t="shared" ca="1" si="62"/>
        <v>44804.874999999265</v>
      </c>
      <c r="G311" s="20">
        <f t="shared" si="59"/>
        <v>21</v>
      </c>
      <c r="H311" t="str">
        <f t="shared" ca="1" si="51"/>
        <v>KIAH FDH22083121_00Z-GEFS</v>
      </c>
      <c r="I311">
        <v>302</v>
      </c>
      <c r="J311" s="4">
        <f ca="1">32+ 1.8*RTD("ice.xl",,$H311,_xll.ICEFldID(J$8))</f>
        <v>85.981999999999999</v>
      </c>
      <c r="K311" s="5">
        <f ca="1">32+ 1.8*RTD("ice.xl",,$H311,_xll.ICEFldID(K$8))</f>
        <v>85.981999999999999</v>
      </c>
      <c r="L311" s="4">
        <f ca="1">RTD("ice.xl",,$H311,_xll.ICEFldID(L$8))</f>
        <v>61</v>
      </c>
      <c r="M311" s="6" t="e">
        <f ca="1">RTD("ice.xl",,$H311,_xll.ICEFldID(M$8))/25.4</f>
        <v>#VALUE!</v>
      </c>
      <c r="N311" s="4">
        <f ca="1">RTD("ice.xl",,$H311,_xll.ICEFldID(N$8))/25.4</f>
        <v>0</v>
      </c>
      <c r="O311" s="5">
        <f ca="1">RTD("ice.xl",,$H311,_xll.ICEFldID(O$8))</f>
        <v>58</v>
      </c>
      <c r="P311" s="5">
        <f ca="1">RTD("ice.xl",,$H311,_xll.ICEFldID(P$8))</f>
        <v>137.5</v>
      </c>
      <c r="Q311" s="5">
        <f ca="1">RTD("ice.xl",,$H311,_xll.ICEFldID(Q$8))</f>
        <v>2.9</v>
      </c>
      <c r="R311" s="4">
        <f t="shared" ca="1" si="61"/>
        <v>2.9</v>
      </c>
      <c r="Z311" s="4">
        <f t="shared" ca="1" si="52"/>
        <v>90.372198904245749</v>
      </c>
      <c r="AA311" s="4">
        <f t="shared" ca="1" si="53"/>
        <v>91.427458958188737</v>
      </c>
      <c r="AB311" s="7">
        <f t="shared" ca="1" si="54"/>
        <v>91.427458958188737</v>
      </c>
      <c r="AC311" s="7" t="e">
        <f t="shared" ca="1" si="55"/>
        <v>#NUM!</v>
      </c>
      <c r="AD311" s="7">
        <f t="shared" ca="1" si="56"/>
        <v>90.938818958188733</v>
      </c>
      <c r="AE311" s="7">
        <f t="shared" ca="1" si="57"/>
        <v>87.147199999999998</v>
      </c>
    </row>
    <row r="312" spans="5:31" x14ac:dyDescent="0.35">
      <c r="E312" s="23">
        <f t="shared" ca="1" si="62"/>
        <v>44804.916666665929</v>
      </c>
      <c r="F312" s="19">
        <f t="shared" ca="1" si="62"/>
        <v>44804.916666665929</v>
      </c>
      <c r="G312" s="20">
        <f t="shared" si="59"/>
        <v>22</v>
      </c>
      <c r="H312" t="str">
        <f t="shared" ca="1" si="51"/>
        <v>KIAH FDH22083122_00Z-GEFS</v>
      </c>
      <c r="I312">
        <v>303</v>
      </c>
      <c r="J312" s="4" t="e">
        <f ca="1">32+ 1.8*RTD("ice.xl",,$H312,_xll.ICEFldID(J$8))</f>
        <v>#VALUE!</v>
      </c>
      <c r="K312" s="5" t="e">
        <f ca="1">32+ 1.8*RTD("ice.xl",,$H312,_xll.ICEFldID(K$8))</f>
        <v>#VALUE!</v>
      </c>
      <c r="L312" s="4" t="str">
        <f ca="1">RTD("ice.xl",,$H312,_xll.ICEFldID(L$8))</f>
        <v/>
      </c>
      <c r="M312" s="6" t="e">
        <f ca="1">RTD("ice.xl",,$H312,_xll.ICEFldID(M$8))/25.4</f>
        <v>#VALUE!</v>
      </c>
      <c r="N312" s="4" t="e">
        <f ca="1">RTD("ice.xl",,$H312,_xll.ICEFldID(N$8))/25.4</f>
        <v>#VALUE!</v>
      </c>
      <c r="O312" s="5" t="str">
        <f ca="1">RTD("ice.xl",,$H312,_xll.ICEFldID(O$8))</f>
        <v/>
      </c>
      <c r="P312" s="5" t="str">
        <f ca="1">RTD("ice.xl",,$H312,_xll.ICEFldID(P$8))</f>
        <v/>
      </c>
      <c r="Q312" s="5" t="str">
        <f ca="1">RTD("ice.xl",,$H312,_xll.ICEFldID(Q$8))</f>
        <v/>
      </c>
      <c r="R312" s="4" t="str">
        <f t="shared" ca="1" si="61"/>
        <v/>
      </c>
      <c r="Z312" s="4" t="e">
        <f t="shared" ca="1" si="52"/>
        <v>#VALUE!</v>
      </c>
      <c r="AA312" s="4" t="e">
        <f t="shared" ca="1" si="53"/>
        <v>#VALUE!</v>
      </c>
      <c r="AB312" s="7" t="e">
        <f t="shared" ca="1" si="54"/>
        <v>#VALUE!</v>
      </c>
      <c r="AC312" s="7" t="e">
        <f t="shared" ca="1" si="55"/>
        <v>#VALUE!</v>
      </c>
      <c r="AD312" s="7" t="e">
        <f t="shared" ca="1" si="56"/>
        <v>#VALUE!</v>
      </c>
      <c r="AE312" s="7" t="e">
        <f t="shared" ca="1" si="57"/>
        <v>#VALUE!</v>
      </c>
    </row>
    <row r="313" spans="5:31" x14ac:dyDescent="0.35">
      <c r="E313" s="23">
        <f t="shared" ca="1" si="62"/>
        <v>44804.958333332594</v>
      </c>
      <c r="F313" s="19">
        <f t="shared" ca="1" si="62"/>
        <v>44804.958333332594</v>
      </c>
      <c r="G313" s="20">
        <f t="shared" si="59"/>
        <v>23</v>
      </c>
      <c r="H313" t="str">
        <f t="shared" ca="1" si="51"/>
        <v>KIAH FDH22083123_00Z-GEFS</v>
      </c>
      <c r="I313">
        <v>304</v>
      </c>
      <c r="J313" s="4" t="e">
        <f ca="1">32+ 1.8*RTD("ice.xl",,$H313,_xll.ICEFldID(J$8))</f>
        <v>#VALUE!</v>
      </c>
      <c r="K313" s="5" t="e">
        <f ca="1">32+ 1.8*RTD("ice.xl",,$H313,_xll.ICEFldID(K$8))</f>
        <v>#VALUE!</v>
      </c>
      <c r="L313" s="4" t="str">
        <f ca="1">RTD("ice.xl",,$H313,_xll.ICEFldID(L$8))</f>
        <v/>
      </c>
      <c r="M313" s="6" t="e">
        <f ca="1">RTD("ice.xl",,$H313,_xll.ICEFldID(M$8))/25.4</f>
        <v>#VALUE!</v>
      </c>
      <c r="N313" s="4" t="e">
        <f ca="1">RTD("ice.xl",,$H313,_xll.ICEFldID(N$8))/25.4</f>
        <v>#VALUE!</v>
      </c>
      <c r="O313" s="5" t="str">
        <f ca="1">RTD("ice.xl",,$H313,_xll.ICEFldID(O$8))</f>
        <v/>
      </c>
      <c r="P313" s="5" t="str">
        <f ca="1">RTD("ice.xl",,$H313,_xll.ICEFldID(P$8))</f>
        <v/>
      </c>
      <c r="Q313" s="5" t="str">
        <f ca="1">RTD("ice.xl",,$H313,_xll.ICEFldID(Q$8))</f>
        <v/>
      </c>
      <c r="R313" s="4" t="str">
        <f t="shared" ca="1" si="61"/>
        <v/>
      </c>
      <c r="Z313" s="4" t="e">
        <f t="shared" ca="1" si="52"/>
        <v>#VALUE!</v>
      </c>
      <c r="AA313" s="4" t="e">
        <f t="shared" ca="1" si="53"/>
        <v>#VALUE!</v>
      </c>
      <c r="AB313" s="7" t="e">
        <f t="shared" ca="1" si="54"/>
        <v>#VALUE!</v>
      </c>
      <c r="AC313" s="7" t="e">
        <f t="shared" ca="1" si="55"/>
        <v>#VALUE!</v>
      </c>
      <c r="AD313" s="7" t="e">
        <f t="shared" ca="1" si="56"/>
        <v>#VALUE!</v>
      </c>
      <c r="AE313" s="7" t="e">
        <f t="shared" ca="1" si="57"/>
        <v>#VALUE!</v>
      </c>
    </row>
    <row r="314" spans="5:31" x14ac:dyDescent="0.35">
      <c r="E314" s="23">
        <f t="shared" ca="1" si="62"/>
        <v>44804.999999999258</v>
      </c>
      <c r="F314" s="19">
        <f t="shared" ca="1" si="62"/>
        <v>44804.999999999258</v>
      </c>
      <c r="G314" s="20">
        <f t="shared" si="59"/>
        <v>24</v>
      </c>
      <c r="H314" t="str">
        <f t="shared" ca="1" si="51"/>
        <v>KIAH FDH22083124_00Z-GEFS</v>
      </c>
      <c r="I314">
        <v>305</v>
      </c>
      <c r="J314" s="4">
        <f ca="1">32+ 1.8*RTD("ice.xl",,$H314,_xll.ICEFldID(J$8))</f>
        <v>81.95</v>
      </c>
      <c r="K314" s="5">
        <f ca="1">32+ 1.8*RTD("ice.xl",,$H314,_xll.ICEFldID(K$8))</f>
        <v>81.95</v>
      </c>
      <c r="L314" s="4">
        <f ca="1">RTD("ice.xl",,$H314,_xll.ICEFldID(L$8))</f>
        <v>69.2</v>
      </c>
      <c r="M314" s="6" t="e">
        <f ca="1">RTD("ice.xl",,$H314,_xll.ICEFldID(M$8))/25.4</f>
        <v>#VALUE!</v>
      </c>
      <c r="N314" s="4">
        <f ca="1">RTD("ice.xl",,$H314,_xll.ICEFldID(N$8))/25.4</f>
        <v>0</v>
      </c>
      <c r="O314" s="5">
        <f ca="1">RTD("ice.xl",,$H314,_xll.ICEFldID(O$8))</f>
        <v>51</v>
      </c>
      <c r="P314" s="5">
        <f ca="1">RTD("ice.xl",,$H314,_xll.ICEFldID(P$8))</f>
        <v>143.80000000000001</v>
      </c>
      <c r="Q314" s="5">
        <f ca="1">RTD("ice.xl",,$H314,_xll.ICEFldID(Q$8))</f>
        <v>2.54</v>
      </c>
      <c r="R314" s="4">
        <f t="shared" ca="1" si="61"/>
        <v>2.54</v>
      </c>
      <c r="Z314" s="4">
        <f t="shared" ca="1" si="52"/>
        <v>85.840326272469355</v>
      </c>
      <c r="AA314" s="4">
        <f t="shared" ca="1" si="53"/>
        <v>86.173490216541211</v>
      </c>
      <c r="AB314" s="7">
        <f t="shared" ca="1" si="54"/>
        <v>86.173490216541211</v>
      </c>
      <c r="AC314" s="7" t="e">
        <f t="shared" ca="1" si="55"/>
        <v>#NUM!</v>
      </c>
      <c r="AD314" s="7">
        <f t="shared" ca="1" si="56"/>
        <v>84.577690216541214</v>
      </c>
      <c r="AE314" s="7">
        <f t="shared" ca="1" si="57"/>
        <v>83.097399999999993</v>
      </c>
    </row>
    <row r="315" spans="5:31" x14ac:dyDescent="0.35">
      <c r="E315" s="23">
        <f t="shared" ref="E315:F330" ca="1" si="63">E314 + 1/24</f>
        <v>44805.041666665922</v>
      </c>
      <c r="F315" s="19">
        <f t="shared" ca="1" si="63"/>
        <v>44805.041666665922</v>
      </c>
      <c r="G315" s="20">
        <f t="shared" si="59"/>
        <v>1</v>
      </c>
      <c r="H315" t="str">
        <f t="shared" ca="1" si="51"/>
        <v>KIAH FDH2209011_00Z-GEFS</v>
      </c>
      <c r="I315">
        <v>306</v>
      </c>
      <c r="J315" s="4">
        <f ca="1">32+ 1.8*RTD("ice.xl",,$H315,_xll.ICEFldID(J$8))</f>
        <v>80.617999999999995</v>
      </c>
      <c r="K315" s="5">
        <f ca="1">32+ 1.8*RTD("ice.xl",,$H315,_xll.ICEFldID(K$8))</f>
        <v>80.617999999999995</v>
      </c>
      <c r="L315" s="4">
        <f ca="1">RTD("ice.xl",,$H315,_xll.ICEFldID(L$8))</f>
        <v>71.900000000000006</v>
      </c>
      <c r="M315" s="6" t="e">
        <f ca="1">RTD("ice.xl",,$H315,_xll.ICEFldID(M$8))/25.4</f>
        <v>#VALUE!</v>
      </c>
      <c r="N315" s="4">
        <f ca="1">RTD("ice.xl",,$H315,_xll.ICEFldID(N$8))/25.4</f>
        <v>0</v>
      </c>
      <c r="O315" s="5">
        <f ca="1">RTD("ice.xl",,$H315,_xll.ICEFldID(O$8))</f>
        <v>49</v>
      </c>
      <c r="P315" s="5">
        <f ca="1">RTD("ice.xl",,$H315,_xll.ICEFldID(P$8))</f>
        <v>158.80000000000001</v>
      </c>
      <c r="Q315" s="5">
        <f ca="1">RTD("ice.xl",,$H315,_xll.ICEFldID(Q$8))</f>
        <v>2.5</v>
      </c>
      <c r="R315" s="4">
        <f t="shared" ca="1" si="61"/>
        <v>2.5</v>
      </c>
      <c r="Z315" s="4">
        <f t="shared" ca="1" si="52"/>
        <v>84.355255627524741</v>
      </c>
      <c r="AA315" s="4">
        <f t="shared" ca="1" si="53"/>
        <v>84.261690939713986</v>
      </c>
      <c r="AB315" s="7">
        <f t="shared" ca="1" si="54"/>
        <v>84.261690939713986</v>
      </c>
      <c r="AC315" s="7" t="e">
        <f t="shared" ca="1" si="55"/>
        <v>#NUM!</v>
      </c>
      <c r="AD315" s="7">
        <f t="shared" ca="1" si="56"/>
        <v>82.589606939713988</v>
      </c>
      <c r="AE315" s="7">
        <f t="shared" ca="1" si="57"/>
        <v>81.759099999999989</v>
      </c>
    </row>
    <row r="316" spans="5:31" x14ac:dyDescent="0.35">
      <c r="E316" s="23">
        <f t="shared" ca="1" si="63"/>
        <v>44805.083333332586</v>
      </c>
      <c r="F316" s="19">
        <f t="shared" ca="1" si="63"/>
        <v>44805.083333332586</v>
      </c>
      <c r="G316" s="20">
        <f t="shared" si="59"/>
        <v>2</v>
      </c>
      <c r="H316" t="str">
        <f t="shared" ca="1" si="51"/>
        <v>KIAH FDH2209012_00Z-GEFS</v>
      </c>
      <c r="I316">
        <v>307</v>
      </c>
      <c r="J316" s="4">
        <f ca="1">32+ 1.8*RTD("ice.xl",,$H316,_xll.ICEFldID(J$8))</f>
        <v>80.096000000000004</v>
      </c>
      <c r="K316" s="5">
        <f ca="1">32+ 1.8*RTD("ice.xl",,$H316,_xll.ICEFldID(K$8))</f>
        <v>80.096000000000004</v>
      </c>
      <c r="L316" s="4">
        <f ca="1">RTD("ice.xl",,$H316,_xll.ICEFldID(L$8))</f>
        <v>73</v>
      </c>
      <c r="M316" s="6" t="e">
        <f ca="1">RTD("ice.xl",,$H316,_xll.ICEFldID(M$8))/25.4</f>
        <v>#VALUE!</v>
      </c>
      <c r="N316" s="4">
        <f ca="1">RTD("ice.xl",,$H316,_xll.ICEFldID(N$8))/25.4</f>
        <v>0</v>
      </c>
      <c r="O316" s="5">
        <f ca="1">RTD("ice.xl",,$H316,_xll.ICEFldID(O$8))</f>
        <v>47</v>
      </c>
      <c r="P316" s="5">
        <f ca="1">RTD("ice.xl",,$H316,_xll.ICEFldID(P$8))</f>
        <v>158.80000000000001</v>
      </c>
      <c r="Q316" s="5">
        <f ca="1">RTD("ice.xl",,$H316,_xll.ICEFldID(Q$8))</f>
        <v>2.2799999999999998</v>
      </c>
      <c r="R316" s="4">
        <f t="shared" ca="1" si="61"/>
        <v>2.2799999999999998</v>
      </c>
      <c r="Z316" s="4">
        <f t="shared" ca="1" si="52"/>
        <v>83.798004342594979</v>
      </c>
      <c r="AA316" s="4">
        <f t="shared" ca="1" si="53"/>
        <v>83.493218148263352</v>
      </c>
      <c r="AB316" s="7">
        <f t="shared" ca="1" si="54"/>
        <v>83.493218148263352</v>
      </c>
      <c r="AC316" s="7" t="e">
        <f t="shared" ca="1" si="55"/>
        <v>#NUM!</v>
      </c>
      <c r="AD316" s="7">
        <f t="shared" ca="1" si="56"/>
        <v>81.836258148263354</v>
      </c>
      <c r="AE316" s="7">
        <f t="shared" ca="1" si="57"/>
        <v>81.236599999999996</v>
      </c>
    </row>
    <row r="317" spans="5:31" x14ac:dyDescent="0.35">
      <c r="E317" s="23">
        <f t="shared" ca="1" si="63"/>
        <v>44805.124999999251</v>
      </c>
      <c r="F317" s="19">
        <f t="shared" ca="1" si="63"/>
        <v>44805.124999999251</v>
      </c>
      <c r="G317" s="20">
        <f t="shared" si="59"/>
        <v>3</v>
      </c>
      <c r="H317" t="str">
        <f t="shared" ca="1" si="51"/>
        <v>KIAH FDH2209013_00Z-GEFS</v>
      </c>
      <c r="I317">
        <v>308</v>
      </c>
      <c r="J317" s="4">
        <f ca="1">32+ 1.8*RTD("ice.xl",,$H317,_xll.ICEFldID(J$8))</f>
        <v>79.573999999999998</v>
      </c>
      <c r="K317" s="5">
        <f ca="1">32+ 1.8*RTD("ice.xl",,$H317,_xll.ICEFldID(K$8))</f>
        <v>79.573999999999998</v>
      </c>
      <c r="L317" s="4">
        <f ca="1">RTD("ice.xl",,$H317,_xll.ICEFldID(L$8))</f>
        <v>74.2</v>
      </c>
      <c r="M317" s="6" t="e">
        <f ca="1">RTD("ice.xl",,$H317,_xll.ICEFldID(M$8))/25.4</f>
        <v>#VALUE!</v>
      </c>
      <c r="N317" s="4">
        <f ca="1">RTD("ice.xl",,$H317,_xll.ICEFldID(N$8))/25.4</f>
        <v>0</v>
      </c>
      <c r="O317" s="5">
        <f ca="1">RTD("ice.xl",,$H317,_xll.ICEFldID(O$8))</f>
        <v>46</v>
      </c>
      <c r="P317" s="5">
        <f ca="1">RTD("ice.xl",,$H317,_xll.ICEFldID(P$8))</f>
        <v>133.6</v>
      </c>
      <c r="Q317" s="5">
        <f ca="1">RTD("ice.xl",,$H317,_xll.ICEFldID(Q$8))</f>
        <v>2.09</v>
      </c>
      <c r="R317" s="4">
        <f t="shared" ca="1" si="61"/>
        <v>2.09</v>
      </c>
      <c r="Z317" s="4">
        <f t="shared" ca="1" si="52"/>
        <v>83.246293553695352</v>
      </c>
      <c r="AA317" s="4">
        <f t="shared" ca="1" si="53"/>
        <v>82.718895294261912</v>
      </c>
      <c r="AB317" s="7">
        <f t="shared" ca="1" si="54"/>
        <v>82.718895294261912</v>
      </c>
      <c r="AC317" s="7" t="e">
        <f t="shared" ca="1" si="55"/>
        <v>#NUM!</v>
      </c>
      <c r="AD317" s="7">
        <f t="shared" ca="1" si="56"/>
        <v>81.114879294261911</v>
      </c>
      <c r="AE317" s="7">
        <f t="shared" ca="1" si="57"/>
        <v>80.718800000000002</v>
      </c>
    </row>
    <row r="318" spans="5:31" x14ac:dyDescent="0.35">
      <c r="E318" s="23">
        <f t="shared" ca="1" si="63"/>
        <v>44805.166666665915</v>
      </c>
      <c r="F318" s="19">
        <f t="shared" ca="1" si="63"/>
        <v>44805.166666665915</v>
      </c>
      <c r="G318" s="20">
        <f t="shared" si="59"/>
        <v>4</v>
      </c>
      <c r="H318" t="str">
        <f t="shared" ca="1" si="51"/>
        <v>KIAH FDH2209014_00Z-GEFS</v>
      </c>
      <c r="I318">
        <v>309</v>
      </c>
      <c r="J318" s="4">
        <f ca="1">32+ 1.8*RTD("ice.xl",,$H318,_xll.ICEFldID(J$8))</f>
        <v>79.051999999999992</v>
      </c>
      <c r="K318" s="5">
        <f ca="1">32+ 1.8*RTD("ice.xl",,$H318,_xll.ICEFldID(K$8))</f>
        <v>79.051999999999992</v>
      </c>
      <c r="L318" s="4">
        <f ca="1">RTD("ice.xl",,$H318,_xll.ICEFldID(L$8))</f>
        <v>75.3</v>
      </c>
      <c r="M318" s="6" t="e">
        <f ca="1">RTD("ice.xl",,$H318,_xll.ICEFldID(M$8))/25.4</f>
        <v>#VALUE!</v>
      </c>
      <c r="N318" s="4">
        <f ca="1">RTD("ice.xl",,$H318,_xll.ICEFldID(N$8))/25.4</f>
        <v>0</v>
      </c>
      <c r="O318" s="5">
        <f ca="1">RTD("ice.xl",,$H318,_xll.ICEFldID(O$8))</f>
        <v>44</v>
      </c>
      <c r="P318" s="5">
        <f ca="1">RTD("ice.xl",,$H318,_xll.ICEFldID(P$8))</f>
        <v>125.1</v>
      </c>
      <c r="Q318" s="5">
        <f ca="1">RTD("ice.xl",,$H318,_xll.ICEFldID(Q$8))</f>
        <v>1.94</v>
      </c>
      <c r="R318" s="4">
        <f t="shared" ca="1" si="61"/>
        <v>1.94</v>
      </c>
      <c r="Z318" s="4">
        <f t="shared" ca="1" si="52"/>
        <v>82.696840656633213</v>
      </c>
      <c r="AA318" s="4">
        <f t="shared" ca="1" si="53"/>
        <v>81.9148155647501</v>
      </c>
      <c r="AB318" s="7">
        <f t="shared" ca="1" si="54"/>
        <v>81.9148155647501</v>
      </c>
      <c r="AC318" s="7" t="e">
        <f t="shared" ca="1" si="55"/>
        <v>#NUM!</v>
      </c>
      <c r="AD318" s="7">
        <f t="shared" ca="1" si="56"/>
        <v>80.372903564750104</v>
      </c>
      <c r="AE318" s="7">
        <f t="shared" ca="1" si="57"/>
        <v>80.196299999999994</v>
      </c>
    </row>
    <row r="319" spans="5:31" x14ac:dyDescent="0.35">
      <c r="E319" s="23">
        <f t="shared" ca="1" si="63"/>
        <v>44805.208333332579</v>
      </c>
      <c r="F319" s="19">
        <f t="shared" ca="1" si="63"/>
        <v>44805.208333332579</v>
      </c>
      <c r="G319" s="20">
        <f t="shared" si="59"/>
        <v>5</v>
      </c>
      <c r="H319" t="str">
        <f t="shared" ca="1" si="51"/>
        <v>KIAH FDH2209015_00Z-GEFS</v>
      </c>
      <c r="I319">
        <v>310</v>
      </c>
      <c r="J319" s="4">
        <f ca="1">32+ 1.8*RTD("ice.xl",,$H319,_xll.ICEFldID(J$8))</f>
        <v>78.53</v>
      </c>
      <c r="K319" s="5">
        <f ca="1">32+ 1.8*RTD("ice.xl",,$H319,_xll.ICEFldID(K$8))</f>
        <v>78.53</v>
      </c>
      <c r="L319" s="4">
        <f ca="1">RTD("ice.xl",,$H319,_xll.ICEFldID(L$8))</f>
        <v>76.400000000000006</v>
      </c>
      <c r="M319" s="6" t="e">
        <f ca="1">RTD("ice.xl",,$H319,_xll.ICEFldID(M$8))/25.4</f>
        <v>#VALUE!</v>
      </c>
      <c r="N319" s="4">
        <f ca="1">RTD("ice.xl",,$H319,_xll.ICEFldID(N$8))/25.4</f>
        <v>0</v>
      </c>
      <c r="O319" s="5">
        <f ca="1">RTD("ice.xl",,$H319,_xll.ICEFldID(O$8))</f>
        <v>43</v>
      </c>
      <c r="P319" s="5">
        <f ca="1">RTD("ice.xl",,$H319,_xll.ICEFldID(P$8))</f>
        <v>127.6</v>
      </c>
      <c r="Q319" s="5">
        <f ca="1">RTD("ice.xl",,$H319,_xll.ICEFldID(Q$8))</f>
        <v>1.87</v>
      </c>
      <c r="R319" s="4">
        <f t="shared" ca="1" si="61"/>
        <v>1.87</v>
      </c>
      <c r="Z319" s="4">
        <f t="shared" ca="1" si="52"/>
        <v>82.13850152728304</v>
      </c>
      <c r="AA319" s="4">
        <f t="shared" ca="1" si="53"/>
        <v>79.6738</v>
      </c>
      <c r="AB319" s="7">
        <f t="shared" ca="1" si="54"/>
        <v>81.093609069812089</v>
      </c>
      <c r="AC319" s="7" t="e">
        <f t="shared" ca="1" si="55"/>
        <v>#NUM!</v>
      </c>
      <c r="AD319" s="7">
        <f t="shared" ca="1" si="56"/>
        <v>79.63676906981209</v>
      </c>
      <c r="AE319" s="7">
        <f t="shared" ca="1" si="57"/>
        <v>79.6738</v>
      </c>
    </row>
    <row r="320" spans="5:31" x14ac:dyDescent="0.35">
      <c r="E320" s="23">
        <f t="shared" ca="1" si="63"/>
        <v>44805.249999999243</v>
      </c>
      <c r="F320" s="19">
        <f t="shared" ca="1" si="63"/>
        <v>44805.249999999243</v>
      </c>
      <c r="G320" s="20">
        <f t="shared" si="59"/>
        <v>6</v>
      </c>
      <c r="H320" t="str">
        <f t="shared" ca="1" si="51"/>
        <v>KIAH FDH2209016_00Z-GEFS</v>
      </c>
      <c r="I320">
        <v>311</v>
      </c>
      <c r="J320" s="4">
        <f ca="1">32+ 1.8*RTD("ice.xl",,$H320,_xll.ICEFldID(J$8))</f>
        <v>78.007999999999996</v>
      </c>
      <c r="K320" s="5">
        <f ca="1">32+ 1.8*RTD("ice.xl",,$H320,_xll.ICEFldID(K$8))</f>
        <v>78.007999999999996</v>
      </c>
      <c r="L320" s="4">
        <f ca="1">RTD("ice.xl",,$H320,_xll.ICEFldID(L$8))</f>
        <v>77.5</v>
      </c>
      <c r="M320" s="6" t="e">
        <f ca="1">RTD("ice.xl",,$H320,_xll.ICEFldID(M$8))/25.4</f>
        <v>#VALUE!</v>
      </c>
      <c r="N320" s="4">
        <f ca="1">RTD("ice.xl",,$H320,_xll.ICEFldID(N$8))/25.4</f>
        <v>0</v>
      </c>
      <c r="O320" s="5">
        <f ca="1">RTD("ice.xl",,$H320,_xll.ICEFldID(O$8))</f>
        <v>42</v>
      </c>
      <c r="P320" s="5">
        <f ca="1">RTD("ice.xl",,$H320,_xll.ICEFldID(P$8))</f>
        <v>119.6</v>
      </c>
      <c r="Q320" s="5">
        <f ca="1">RTD("ice.xl",,$H320,_xll.ICEFldID(Q$8))</f>
        <v>1.91</v>
      </c>
      <c r="R320" s="4">
        <f t="shared" ca="1" si="61"/>
        <v>1.91</v>
      </c>
      <c r="Z320" s="4">
        <f t="shared" ca="1" si="52"/>
        <v>81.558412535539134</v>
      </c>
      <c r="AA320" s="4">
        <f t="shared" ca="1" si="53"/>
        <v>79.151299999999992</v>
      </c>
      <c r="AB320" s="7">
        <f t="shared" ca="1" si="54"/>
        <v>80.254899126273116</v>
      </c>
      <c r="AC320" s="7" t="e">
        <f t="shared" ca="1" si="55"/>
        <v>#NUM!</v>
      </c>
      <c r="AD320" s="7">
        <f t="shared" ca="1" si="56"/>
        <v>78.906099126273119</v>
      </c>
      <c r="AE320" s="7">
        <f t="shared" ca="1" si="57"/>
        <v>79.151299999999992</v>
      </c>
    </row>
    <row r="321" spans="5:31" x14ac:dyDescent="0.35">
      <c r="E321" s="23">
        <f t="shared" ca="1" si="63"/>
        <v>44805.291666665908</v>
      </c>
      <c r="F321" s="19">
        <f t="shared" ca="1" si="63"/>
        <v>44805.291666665908</v>
      </c>
      <c r="G321" s="20">
        <f t="shared" si="59"/>
        <v>7</v>
      </c>
      <c r="H321" t="str">
        <f t="shared" ca="1" si="51"/>
        <v>KIAH FDH2209017_00Z-GEFS</v>
      </c>
      <c r="I321">
        <v>312</v>
      </c>
      <c r="J321" s="4">
        <f ca="1">32+ 1.8*RTD("ice.xl",,$H321,_xll.ICEFldID(J$8))</f>
        <v>77.48599999999999</v>
      </c>
      <c r="K321" s="5">
        <f ca="1">32+ 1.8*RTD("ice.xl",,$H321,_xll.ICEFldID(K$8))</f>
        <v>77.48599999999999</v>
      </c>
      <c r="L321" s="4">
        <f ca="1">RTD("ice.xl",,$H321,_xll.ICEFldID(L$8))</f>
        <v>78.599999999999994</v>
      </c>
      <c r="M321" s="6" t="e">
        <f ca="1">RTD("ice.xl",,$H321,_xll.ICEFldID(M$8))/25.4</f>
        <v>#VALUE!</v>
      </c>
      <c r="N321" s="4">
        <f ca="1">RTD("ice.xl",,$H321,_xll.ICEFldID(N$8))/25.4</f>
        <v>0</v>
      </c>
      <c r="O321" s="5">
        <f ca="1">RTD("ice.xl",,$H321,_xll.ICEFldID(O$8))</f>
        <v>40</v>
      </c>
      <c r="P321" s="5">
        <f ca="1">RTD("ice.xl",,$H321,_xll.ICEFldID(P$8))</f>
        <v>119.4</v>
      </c>
      <c r="Q321" s="5">
        <f ca="1">RTD("ice.xl",,$H321,_xll.ICEFldID(Q$8))</f>
        <v>2</v>
      </c>
      <c r="R321" s="4">
        <f t="shared" ca="1" si="61"/>
        <v>2</v>
      </c>
      <c r="Z321" s="4">
        <f t="shared" ca="1" si="52"/>
        <v>80.964966343652009</v>
      </c>
      <c r="AA321" s="4">
        <f t="shared" ca="1" si="53"/>
        <v>78.628799999999984</v>
      </c>
      <c r="AB321" s="7">
        <f t="shared" ca="1" si="54"/>
        <v>79.398293304217617</v>
      </c>
      <c r="AC321" s="7" t="e">
        <f t="shared" ca="1" si="55"/>
        <v>#NUM!</v>
      </c>
      <c r="AD321" s="7">
        <f t="shared" ca="1" si="56"/>
        <v>78.180501304217614</v>
      </c>
      <c r="AE321" s="7">
        <f t="shared" ca="1" si="57"/>
        <v>78.628799999999984</v>
      </c>
    </row>
    <row r="322" spans="5:31" x14ac:dyDescent="0.35">
      <c r="E322" s="23">
        <f t="shared" ca="1" si="63"/>
        <v>44805.333333332572</v>
      </c>
      <c r="F322" s="19">
        <f t="shared" ca="1" si="63"/>
        <v>44805.333333332572</v>
      </c>
      <c r="G322" s="20">
        <f t="shared" si="59"/>
        <v>8</v>
      </c>
      <c r="H322" t="str">
        <f t="shared" ca="1" si="51"/>
        <v>KIAH FDH2209018_00Z-GEFS</v>
      </c>
      <c r="I322">
        <v>313</v>
      </c>
      <c r="J322" s="4">
        <f ca="1">32+ 1.8*RTD("ice.xl",,$H322,_xll.ICEFldID(J$8))</f>
        <v>79.843999999999994</v>
      </c>
      <c r="K322" s="5">
        <f ca="1">32+ 1.8*RTD("ice.xl",,$H322,_xll.ICEFldID(K$8))</f>
        <v>79.843999999999994</v>
      </c>
      <c r="L322" s="4">
        <f ca="1">RTD("ice.xl",,$H322,_xll.ICEFldID(L$8))</f>
        <v>73.5</v>
      </c>
      <c r="M322" s="6" t="e">
        <f ca="1">RTD("ice.xl",,$H322,_xll.ICEFldID(M$8))/25.4</f>
        <v>#VALUE!</v>
      </c>
      <c r="N322" s="4">
        <f ca="1">RTD("ice.xl",,$H322,_xll.ICEFldID(N$8))/25.4</f>
        <v>0</v>
      </c>
      <c r="O322" s="5">
        <f ca="1">RTD("ice.xl",,$H322,_xll.ICEFldID(O$8))</f>
        <v>39</v>
      </c>
      <c r="P322" s="5">
        <f ca="1">RTD("ice.xl",,$H322,_xll.ICEFldID(P$8))</f>
        <v>123.2</v>
      </c>
      <c r="Q322" s="5">
        <f ca="1">RTD("ice.xl",,$H322,_xll.ICEFldID(Q$8))</f>
        <v>2.0299999999999998</v>
      </c>
      <c r="R322" s="4">
        <f t="shared" ca="1" si="61"/>
        <v>2.0299999999999998</v>
      </c>
      <c r="Z322" s="4">
        <f t="shared" ca="1" si="52"/>
        <v>83.552430982828184</v>
      </c>
      <c r="AA322" s="4">
        <f t="shared" ca="1" si="53"/>
        <v>83.11274197287139</v>
      </c>
      <c r="AB322" s="7">
        <f t="shared" ca="1" si="54"/>
        <v>83.11274197287139</v>
      </c>
      <c r="AC322" s="7" t="e">
        <f t="shared" ca="1" si="55"/>
        <v>#NUM!</v>
      </c>
      <c r="AD322" s="7">
        <f t="shared" ca="1" si="56"/>
        <v>81.466861972871385</v>
      </c>
      <c r="AE322" s="7">
        <f t="shared" ca="1" si="57"/>
        <v>80.982899999999987</v>
      </c>
    </row>
    <row r="323" spans="5:31" x14ac:dyDescent="0.35">
      <c r="E323" s="23">
        <f t="shared" ca="1" si="63"/>
        <v>44805.374999999236</v>
      </c>
      <c r="F323" s="19">
        <f t="shared" ca="1" si="63"/>
        <v>44805.374999999236</v>
      </c>
      <c r="G323" s="20">
        <f t="shared" si="59"/>
        <v>9</v>
      </c>
      <c r="H323" t="str">
        <f t="shared" ca="1" si="51"/>
        <v>KIAH FDH2209019_00Z-GEFS</v>
      </c>
      <c r="I323">
        <v>314</v>
      </c>
      <c r="J323" s="4">
        <f ca="1">32+ 1.8*RTD("ice.xl",,$H323,_xll.ICEFldID(J$8))</f>
        <v>82.201999999999998</v>
      </c>
      <c r="K323" s="5">
        <f ca="1">32+ 1.8*RTD("ice.xl",,$H323,_xll.ICEFldID(K$8))</f>
        <v>82.201999999999998</v>
      </c>
      <c r="L323" s="4">
        <f ca="1">RTD("ice.xl",,$H323,_xll.ICEFldID(L$8))</f>
        <v>68.3</v>
      </c>
      <c r="M323" s="6" t="e">
        <f ca="1">RTD("ice.xl",,$H323,_xll.ICEFldID(M$8))/25.4</f>
        <v>#VALUE!</v>
      </c>
      <c r="N323" s="4">
        <f ca="1">RTD("ice.xl",,$H323,_xll.ICEFldID(N$8))/25.4</f>
        <v>0</v>
      </c>
      <c r="O323" s="5">
        <f ca="1">RTD("ice.xl",,$H323,_xll.ICEFldID(O$8))</f>
        <v>39</v>
      </c>
      <c r="P323" s="5">
        <f ca="1">RTD("ice.xl",,$H323,_xll.ICEFldID(P$8))</f>
        <v>115.2</v>
      </c>
      <c r="Q323" s="5">
        <f ca="1">RTD("ice.xl",,$H323,_xll.ICEFldID(Q$8))</f>
        <v>2.11</v>
      </c>
      <c r="R323" s="4">
        <f t="shared" ca="1" si="61"/>
        <v>2.11</v>
      </c>
      <c r="Z323" s="4">
        <f t="shared" ca="1" si="52"/>
        <v>86.14266124331678</v>
      </c>
      <c r="AA323" s="4">
        <f t="shared" ca="1" si="53"/>
        <v>86.438490954583415</v>
      </c>
      <c r="AB323" s="7">
        <f t="shared" ca="1" si="54"/>
        <v>86.438490954583415</v>
      </c>
      <c r="AC323" s="7" t="e">
        <f t="shared" ca="1" si="55"/>
        <v>#NUM!</v>
      </c>
      <c r="AD323" s="7">
        <f t="shared" ca="1" si="56"/>
        <v>84.835958954583418</v>
      </c>
      <c r="AE323" s="7">
        <f t="shared" ca="1" si="57"/>
        <v>83.332299999999989</v>
      </c>
    </row>
    <row r="324" spans="5:31" x14ac:dyDescent="0.35">
      <c r="E324" s="23">
        <f t="shared" ca="1" si="63"/>
        <v>44805.4166666659</v>
      </c>
      <c r="F324" s="19">
        <f t="shared" ca="1" si="63"/>
        <v>44805.4166666659</v>
      </c>
      <c r="G324" s="20">
        <f t="shared" si="59"/>
        <v>10</v>
      </c>
      <c r="H324" t="str">
        <f t="shared" ca="1" si="51"/>
        <v>KIAH FDH22090110_00Z-GEFS</v>
      </c>
      <c r="I324">
        <v>315</v>
      </c>
      <c r="J324" s="4" t="e">
        <f ca="1">32+ 1.8*RTD("ice.xl",,$H324,_xll.ICEFldID(J$8))</f>
        <v>#VALUE!</v>
      </c>
      <c r="K324" s="5" t="e">
        <f ca="1">32+ 1.8*RTD("ice.xl",,$H324,_xll.ICEFldID(K$8))</f>
        <v>#VALUE!</v>
      </c>
      <c r="L324" s="4" t="str">
        <f ca="1">RTD("ice.xl",,$H324,_xll.ICEFldID(L$8))</f>
        <v/>
      </c>
      <c r="M324" s="6" t="e">
        <f ca="1">RTD("ice.xl",,$H324,_xll.ICEFldID(M$8))/25.4</f>
        <v>#VALUE!</v>
      </c>
      <c r="N324" s="4" t="e">
        <f ca="1">RTD("ice.xl",,$H324,_xll.ICEFldID(N$8))/25.4</f>
        <v>#VALUE!</v>
      </c>
      <c r="O324" s="5" t="str">
        <f ca="1">RTD("ice.xl",,$H324,_xll.ICEFldID(O$8))</f>
        <v/>
      </c>
      <c r="P324" s="5" t="str">
        <f ca="1">RTD("ice.xl",,$H324,_xll.ICEFldID(P$8))</f>
        <v/>
      </c>
      <c r="Q324" s="5" t="str">
        <f ca="1">RTD("ice.xl",,$H324,_xll.ICEFldID(Q$8))</f>
        <v/>
      </c>
      <c r="R324" s="4" t="str">
        <f t="shared" ca="1" si="61"/>
        <v/>
      </c>
      <c r="Z324" s="4" t="e">
        <f t="shared" ca="1" si="52"/>
        <v>#VALUE!</v>
      </c>
      <c r="AA324" s="4" t="e">
        <f t="shared" ca="1" si="53"/>
        <v>#VALUE!</v>
      </c>
      <c r="AB324" s="7" t="e">
        <f t="shared" ca="1" si="54"/>
        <v>#VALUE!</v>
      </c>
      <c r="AC324" s="7" t="e">
        <f t="shared" ca="1" si="55"/>
        <v>#VALUE!</v>
      </c>
      <c r="AD324" s="7" t="e">
        <f t="shared" ca="1" si="56"/>
        <v>#VALUE!</v>
      </c>
      <c r="AE324" s="7" t="e">
        <f t="shared" ca="1" si="57"/>
        <v>#VALUE!</v>
      </c>
    </row>
    <row r="325" spans="5:31" x14ac:dyDescent="0.35">
      <c r="E325" s="23">
        <f t="shared" ca="1" si="63"/>
        <v>44805.458333332565</v>
      </c>
      <c r="F325" s="19">
        <f t="shared" ca="1" si="63"/>
        <v>44805.458333332565</v>
      </c>
      <c r="G325" s="20">
        <f t="shared" si="59"/>
        <v>11</v>
      </c>
      <c r="H325" t="str">
        <f t="shared" ca="1" si="51"/>
        <v>KIAH FDH22090111_00Z-GEFS</v>
      </c>
      <c r="I325">
        <v>316</v>
      </c>
      <c r="J325" s="4" t="e">
        <f ca="1">32+ 1.8*RTD("ice.xl",,$H325,_xll.ICEFldID(J$8))</f>
        <v>#VALUE!</v>
      </c>
      <c r="K325" s="5" t="e">
        <f ca="1">32+ 1.8*RTD("ice.xl",,$H325,_xll.ICEFldID(K$8))</f>
        <v>#VALUE!</v>
      </c>
      <c r="L325" s="4" t="str">
        <f ca="1">RTD("ice.xl",,$H325,_xll.ICEFldID(L$8))</f>
        <v/>
      </c>
      <c r="M325" s="6" t="e">
        <f ca="1">RTD("ice.xl",,$H325,_xll.ICEFldID(M$8))/25.4</f>
        <v>#VALUE!</v>
      </c>
      <c r="N325" s="4" t="e">
        <f ca="1">RTD("ice.xl",,$H325,_xll.ICEFldID(N$8))/25.4</f>
        <v>#VALUE!</v>
      </c>
      <c r="O325" s="5" t="str">
        <f ca="1">RTD("ice.xl",,$H325,_xll.ICEFldID(O$8))</f>
        <v/>
      </c>
      <c r="P325" s="5" t="str">
        <f ca="1">RTD("ice.xl",,$H325,_xll.ICEFldID(P$8))</f>
        <v/>
      </c>
      <c r="Q325" s="5" t="str">
        <f ca="1">RTD("ice.xl",,$H325,_xll.ICEFldID(Q$8))</f>
        <v/>
      </c>
      <c r="R325" s="4" t="str">
        <f t="shared" ca="1" si="61"/>
        <v/>
      </c>
      <c r="Z325" s="4" t="e">
        <f t="shared" ca="1" si="52"/>
        <v>#VALUE!</v>
      </c>
      <c r="AA325" s="4" t="e">
        <f t="shared" ca="1" si="53"/>
        <v>#VALUE!</v>
      </c>
      <c r="AB325" s="7" t="e">
        <f t="shared" ca="1" si="54"/>
        <v>#VALUE!</v>
      </c>
      <c r="AC325" s="7" t="e">
        <f t="shared" ca="1" si="55"/>
        <v>#VALUE!</v>
      </c>
      <c r="AD325" s="7" t="e">
        <f t="shared" ca="1" si="56"/>
        <v>#VALUE!</v>
      </c>
      <c r="AE325" s="7" t="e">
        <f t="shared" ca="1" si="57"/>
        <v>#VALUE!</v>
      </c>
    </row>
    <row r="326" spans="5:31" x14ac:dyDescent="0.35">
      <c r="E326" s="23">
        <f t="shared" ca="1" si="63"/>
        <v>44805.499999999229</v>
      </c>
      <c r="F326" s="19">
        <f t="shared" ca="1" si="63"/>
        <v>44805.499999999229</v>
      </c>
      <c r="G326" s="20">
        <f t="shared" si="59"/>
        <v>12</v>
      </c>
      <c r="H326" t="str">
        <f t="shared" ca="1" si="51"/>
        <v>KIAH FDH22090112_00Z-GEFS</v>
      </c>
      <c r="I326">
        <v>317</v>
      </c>
      <c r="J326" s="4" t="e">
        <f ca="1">32+ 1.8*RTD("ice.xl",,$H326,_xll.ICEFldID(J$8))</f>
        <v>#VALUE!</v>
      </c>
      <c r="K326" s="5" t="e">
        <f ca="1">32+ 1.8*RTD("ice.xl",,$H326,_xll.ICEFldID(K$8))</f>
        <v>#VALUE!</v>
      </c>
      <c r="L326" s="4" t="str">
        <f ca="1">RTD("ice.xl",,$H326,_xll.ICEFldID(L$8))</f>
        <v/>
      </c>
      <c r="M326" s="6" t="e">
        <f ca="1">RTD("ice.xl",,$H326,_xll.ICEFldID(M$8))/25.4</f>
        <v>#VALUE!</v>
      </c>
      <c r="N326" s="4" t="e">
        <f ca="1">RTD("ice.xl",,$H326,_xll.ICEFldID(N$8))/25.4</f>
        <v>#VALUE!</v>
      </c>
      <c r="O326" s="5" t="str">
        <f ca="1">RTD("ice.xl",,$H326,_xll.ICEFldID(O$8))</f>
        <v/>
      </c>
      <c r="P326" s="5" t="str">
        <f ca="1">RTD("ice.xl",,$H326,_xll.ICEFldID(P$8))</f>
        <v/>
      </c>
      <c r="Q326" s="5" t="str">
        <f ca="1">RTD("ice.xl",,$H326,_xll.ICEFldID(Q$8))</f>
        <v/>
      </c>
      <c r="R326" s="4" t="str">
        <f t="shared" ca="1" si="61"/>
        <v/>
      </c>
      <c r="Z326" s="4" t="e">
        <f t="shared" ca="1" si="52"/>
        <v>#VALUE!</v>
      </c>
      <c r="AA326" s="4" t="e">
        <f t="shared" ca="1" si="53"/>
        <v>#VALUE!</v>
      </c>
      <c r="AB326" s="7" t="e">
        <f t="shared" ca="1" si="54"/>
        <v>#VALUE!</v>
      </c>
      <c r="AC326" s="7" t="e">
        <f t="shared" ca="1" si="55"/>
        <v>#VALUE!</v>
      </c>
      <c r="AD326" s="7" t="e">
        <f t="shared" ca="1" si="56"/>
        <v>#VALUE!</v>
      </c>
      <c r="AE326" s="7" t="e">
        <f t="shared" ca="1" si="57"/>
        <v>#VALUE!</v>
      </c>
    </row>
    <row r="327" spans="5:31" x14ac:dyDescent="0.35">
      <c r="E327" s="23">
        <f t="shared" ca="1" si="63"/>
        <v>44805.541666665893</v>
      </c>
      <c r="F327" s="19">
        <f t="shared" ca="1" si="63"/>
        <v>44805.541666665893</v>
      </c>
      <c r="G327" s="20">
        <f t="shared" si="59"/>
        <v>13</v>
      </c>
      <c r="H327" t="str">
        <f t="shared" ca="1" si="51"/>
        <v>KIAH FDH22090113_00Z-GEFS</v>
      </c>
      <c r="I327">
        <v>318</v>
      </c>
      <c r="J327" s="4" t="e">
        <f ca="1">32+ 1.8*RTD("ice.xl",,$H327,_xll.ICEFldID(J$8))</f>
        <v>#VALUE!</v>
      </c>
      <c r="K327" s="5" t="e">
        <f ca="1">32+ 1.8*RTD("ice.xl",,$H327,_xll.ICEFldID(K$8))</f>
        <v>#VALUE!</v>
      </c>
      <c r="L327" s="4" t="str">
        <f ca="1">RTD("ice.xl",,$H327,_xll.ICEFldID(L$8))</f>
        <v/>
      </c>
      <c r="M327" s="6" t="e">
        <f ca="1">RTD("ice.xl",,$H327,_xll.ICEFldID(M$8))/25.4</f>
        <v>#VALUE!</v>
      </c>
      <c r="N327" s="4" t="e">
        <f ca="1">RTD("ice.xl",,$H327,_xll.ICEFldID(N$8))/25.4</f>
        <v>#VALUE!</v>
      </c>
      <c r="O327" s="5" t="str">
        <f ca="1">RTD("ice.xl",,$H327,_xll.ICEFldID(O$8))</f>
        <v/>
      </c>
      <c r="P327" s="5" t="str">
        <f ca="1">RTD("ice.xl",,$H327,_xll.ICEFldID(P$8))</f>
        <v/>
      </c>
      <c r="Q327" s="5" t="str">
        <f ca="1">RTD("ice.xl",,$H327,_xll.ICEFldID(Q$8))</f>
        <v/>
      </c>
      <c r="R327" s="4" t="str">
        <f t="shared" ca="1" si="61"/>
        <v/>
      </c>
      <c r="Z327" s="4" t="e">
        <f t="shared" ca="1" si="52"/>
        <v>#VALUE!</v>
      </c>
      <c r="AA327" s="4" t="e">
        <f t="shared" ca="1" si="53"/>
        <v>#VALUE!</v>
      </c>
      <c r="AB327" s="7" t="e">
        <f t="shared" ca="1" si="54"/>
        <v>#VALUE!</v>
      </c>
      <c r="AC327" s="7" t="e">
        <f t="shared" ca="1" si="55"/>
        <v>#VALUE!</v>
      </c>
      <c r="AD327" s="7" t="e">
        <f t="shared" ca="1" si="56"/>
        <v>#VALUE!</v>
      </c>
      <c r="AE327" s="7" t="e">
        <f t="shared" ca="1" si="57"/>
        <v>#VALUE!</v>
      </c>
    </row>
    <row r="328" spans="5:31" x14ac:dyDescent="0.35">
      <c r="E328" s="23">
        <f t="shared" ca="1" si="63"/>
        <v>44805.583333332557</v>
      </c>
      <c r="F328" s="19">
        <f t="shared" ca="1" si="63"/>
        <v>44805.583333332557</v>
      </c>
      <c r="G328" s="20">
        <f t="shared" si="59"/>
        <v>14</v>
      </c>
      <c r="H328" t="str">
        <f t="shared" ca="1" si="51"/>
        <v>KIAH FDH22090114_00Z-GEFS</v>
      </c>
      <c r="I328">
        <v>319</v>
      </c>
      <c r="J328" s="4" t="e">
        <f ca="1">32+ 1.8*RTD("ice.xl",,$H328,_xll.ICEFldID(J$8))</f>
        <v>#VALUE!</v>
      </c>
      <c r="K328" s="5" t="e">
        <f ca="1">32+ 1.8*RTD("ice.xl",,$H328,_xll.ICEFldID(K$8))</f>
        <v>#VALUE!</v>
      </c>
      <c r="L328" s="4" t="str">
        <f ca="1">RTD("ice.xl",,$H328,_xll.ICEFldID(L$8))</f>
        <v/>
      </c>
      <c r="M328" s="6" t="e">
        <f ca="1">RTD("ice.xl",,$H328,_xll.ICEFldID(M$8))/25.4</f>
        <v>#VALUE!</v>
      </c>
      <c r="N328" s="4" t="e">
        <f ca="1">RTD("ice.xl",,$H328,_xll.ICEFldID(N$8))/25.4</f>
        <v>#VALUE!</v>
      </c>
      <c r="O328" s="5" t="str">
        <f ca="1">RTD("ice.xl",,$H328,_xll.ICEFldID(O$8))</f>
        <v/>
      </c>
      <c r="P328" s="5" t="str">
        <f ca="1">RTD("ice.xl",,$H328,_xll.ICEFldID(P$8))</f>
        <v/>
      </c>
      <c r="Q328" s="5" t="str">
        <f ca="1">RTD("ice.xl",,$H328,_xll.ICEFldID(Q$8))</f>
        <v/>
      </c>
      <c r="R328" s="4" t="str">
        <f t="shared" ca="1" si="61"/>
        <v/>
      </c>
      <c r="Z328" s="4" t="e">
        <f t="shared" ca="1" si="52"/>
        <v>#VALUE!</v>
      </c>
      <c r="AA328" s="4" t="e">
        <f t="shared" ca="1" si="53"/>
        <v>#VALUE!</v>
      </c>
      <c r="AB328" s="7" t="e">
        <f t="shared" ca="1" si="54"/>
        <v>#VALUE!</v>
      </c>
      <c r="AC328" s="7" t="e">
        <f t="shared" ca="1" si="55"/>
        <v>#VALUE!</v>
      </c>
      <c r="AD328" s="7" t="e">
        <f t="shared" ca="1" si="56"/>
        <v>#VALUE!</v>
      </c>
      <c r="AE328" s="7" t="e">
        <f t="shared" ca="1" si="57"/>
        <v>#VALUE!</v>
      </c>
    </row>
    <row r="329" spans="5:31" x14ac:dyDescent="0.35">
      <c r="E329" s="23">
        <f t="shared" ca="1" si="63"/>
        <v>44805.624999999221</v>
      </c>
      <c r="F329" s="19">
        <f t="shared" ca="1" si="63"/>
        <v>44805.624999999221</v>
      </c>
      <c r="G329" s="20">
        <f t="shared" si="59"/>
        <v>15</v>
      </c>
      <c r="H329" t="str">
        <f t="shared" ca="1" si="51"/>
        <v>KIAH FDH22090115_00Z-GEFS</v>
      </c>
      <c r="I329">
        <v>320</v>
      </c>
      <c r="J329" s="4" t="e">
        <f ca="1">32+ 1.8*RTD("ice.xl",,$H329,_xll.ICEFldID(J$8))</f>
        <v>#VALUE!</v>
      </c>
      <c r="K329" s="5" t="e">
        <f ca="1">32+ 1.8*RTD("ice.xl",,$H329,_xll.ICEFldID(K$8))</f>
        <v>#VALUE!</v>
      </c>
      <c r="L329" s="4" t="str">
        <f ca="1">RTD("ice.xl",,$H329,_xll.ICEFldID(L$8))</f>
        <v/>
      </c>
      <c r="M329" s="6" t="e">
        <f ca="1">RTD("ice.xl",,$H329,_xll.ICEFldID(M$8))/25.4</f>
        <v>#VALUE!</v>
      </c>
      <c r="N329" s="4" t="e">
        <f ca="1">RTD("ice.xl",,$H329,_xll.ICEFldID(N$8))/25.4</f>
        <v>#VALUE!</v>
      </c>
      <c r="O329" s="5" t="str">
        <f ca="1">RTD("ice.xl",,$H329,_xll.ICEFldID(O$8))</f>
        <v/>
      </c>
      <c r="P329" s="5" t="str">
        <f ca="1">RTD("ice.xl",,$H329,_xll.ICEFldID(P$8))</f>
        <v/>
      </c>
      <c r="Q329" s="5" t="str">
        <f ca="1">RTD("ice.xl",,$H329,_xll.ICEFldID(Q$8))</f>
        <v/>
      </c>
      <c r="R329" s="4" t="str">
        <f t="shared" ca="1" si="61"/>
        <v/>
      </c>
      <c r="Z329" s="4" t="e">
        <f t="shared" ca="1" si="52"/>
        <v>#VALUE!</v>
      </c>
      <c r="AA329" s="4" t="e">
        <f t="shared" ca="1" si="53"/>
        <v>#VALUE!</v>
      </c>
      <c r="AB329" s="7" t="e">
        <f t="shared" ca="1" si="54"/>
        <v>#VALUE!</v>
      </c>
      <c r="AC329" s="7" t="e">
        <f t="shared" ca="1" si="55"/>
        <v>#VALUE!</v>
      </c>
      <c r="AD329" s="7" t="e">
        <f t="shared" ca="1" si="56"/>
        <v>#VALUE!</v>
      </c>
      <c r="AE329" s="7" t="e">
        <f t="shared" ca="1" si="57"/>
        <v>#VALUE!</v>
      </c>
    </row>
    <row r="330" spans="5:31" x14ac:dyDescent="0.35">
      <c r="E330" s="23">
        <f t="shared" ca="1" si="63"/>
        <v>44805.666666665886</v>
      </c>
      <c r="F330" s="19">
        <f t="shared" ca="1" si="63"/>
        <v>44805.666666665886</v>
      </c>
      <c r="G330" s="20">
        <f t="shared" si="59"/>
        <v>16</v>
      </c>
      <c r="H330" t="str">
        <f t="shared" ref="H330:H393" ca="1" si="64">IF(G330&lt;&gt;24,_xlfn.CONCAT($C$17, " FDH", TEXT($F330,"yy"),TEXT($F330,"mm"), TEXT($F330,"dd"), $G330,"_",$C$16,"-",$C$15),_xlfn.CONCAT($C$17, " FDH", TEXT($F329,"yy"),TEXT($F329,"mm"), TEXT($F329,"dd"),$G330,"_",$C$16,"-",$C$15))</f>
        <v>KIAH FDH22090116_00Z-GEFS</v>
      </c>
      <c r="I330">
        <v>321</v>
      </c>
      <c r="J330" s="4" t="e">
        <f ca="1">32+ 1.8*RTD("ice.xl",,$H330,_xll.ICEFldID(J$8))</f>
        <v>#VALUE!</v>
      </c>
      <c r="K330" s="5" t="e">
        <f ca="1">32+ 1.8*RTD("ice.xl",,$H330,_xll.ICEFldID(K$8))</f>
        <v>#VALUE!</v>
      </c>
      <c r="L330" s="4" t="str">
        <f ca="1">RTD("ice.xl",,$H330,_xll.ICEFldID(L$8))</f>
        <v/>
      </c>
      <c r="M330" s="6" t="e">
        <f ca="1">RTD("ice.xl",,$H330,_xll.ICEFldID(M$8))/25.4</f>
        <v>#VALUE!</v>
      </c>
      <c r="N330" s="4" t="e">
        <f ca="1">RTD("ice.xl",,$H330,_xll.ICEFldID(N$8))/25.4</f>
        <v>#VALUE!</v>
      </c>
      <c r="O330" s="5" t="str">
        <f ca="1">RTD("ice.xl",,$H330,_xll.ICEFldID(O$8))</f>
        <v/>
      </c>
      <c r="P330" s="5" t="str">
        <f ca="1">RTD("ice.xl",,$H330,_xll.ICEFldID(P$8))</f>
        <v/>
      </c>
      <c r="Q330" s="5" t="str">
        <f ca="1">RTD("ice.xl",,$H330,_xll.ICEFldID(Q$8))</f>
        <v/>
      </c>
      <c r="R330" s="4" t="str">
        <f t="shared" ca="1" si="61"/>
        <v/>
      </c>
      <c r="Z330" s="4" t="e">
        <f t="shared" ref="Z330:Z393" ca="1" si="65">35.74     +           (0.6215*J330)      -             35.75*(POWER(Q330,0.16))       +                 0.4275*J330*(POWER(Q330,0.16))</f>
        <v>#VALUE!</v>
      </c>
      <c r="AA330" s="4" t="e">
        <f t="shared" ref="AA330:AA374" ca="1" si="66">IF(AE330&lt;70,J330,IF(AE330&lt;80,AE330,IF(AND(L330&gt;=13,L330&lt;=85),AB330,IF(L330&lt;13,AC330,IF(J330&lt;=87,AD330,AB330)))))</f>
        <v>#VALUE!</v>
      </c>
      <c r="AB330" s="7" t="e">
        <f t="shared" ref="AB330:AB374" ca="1" si="67">-42.379 + 2.04901523*J330 + 10.14333127*L330 - 0.224755*J330*L330 - 0.00683783*J330*J330 - 0.05481717*L330*L330 + 0.00122874*J330*J330*L330 + 0.00085282*J330*L330*L330 -0.00000199*J330*J330*L330*L330</f>
        <v>#VALUE!</v>
      </c>
      <c r="AC330" s="7" t="e">
        <f t="shared" ref="AC330:AC374" ca="1" si="68">AB330-SQRT((13-$L330)/4)</f>
        <v>#VALUE!</v>
      </c>
      <c r="AD330" s="7" t="e">
        <f t="shared" ref="AD330:AD374" ca="1" si="69">AB330+((L330-85)/10) * ((87-J330)/5)</f>
        <v>#VALUE!</v>
      </c>
      <c r="AE330" s="7" t="e">
        <f t="shared" ref="AE330:AE374" ca="1" si="70">0.5 * (J330+61+((J330-68)*1.2)+(L330*0.094))</f>
        <v>#VALUE!</v>
      </c>
    </row>
    <row r="331" spans="5:31" x14ac:dyDescent="0.35">
      <c r="E331" s="23">
        <f t="shared" ref="E331:F346" ca="1" si="71">E330 + 1/24</f>
        <v>44805.70833333255</v>
      </c>
      <c r="F331" s="19">
        <f t="shared" ca="1" si="71"/>
        <v>44805.70833333255</v>
      </c>
      <c r="G331" s="20">
        <f t="shared" ref="G331:G393" si="72">IF(G330&lt;24,G330+1,1)</f>
        <v>17</v>
      </c>
      <c r="H331" t="str">
        <f t="shared" ca="1" si="64"/>
        <v>KIAH FDH22090117_00Z-GEFS</v>
      </c>
      <c r="I331">
        <v>322</v>
      </c>
      <c r="J331" s="4" t="e">
        <f ca="1">32+ 1.8*RTD("ice.xl",,$H331,_xll.ICEFldID(J$8))</f>
        <v>#VALUE!</v>
      </c>
      <c r="K331" s="5" t="e">
        <f ca="1">32+ 1.8*RTD("ice.xl",,$H331,_xll.ICEFldID(K$8))</f>
        <v>#VALUE!</v>
      </c>
      <c r="L331" s="4" t="str">
        <f ca="1">RTD("ice.xl",,$H331,_xll.ICEFldID(L$8))</f>
        <v/>
      </c>
      <c r="M331" s="6" t="e">
        <f ca="1">RTD("ice.xl",,$H331,_xll.ICEFldID(M$8))/25.4</f>
        <v>#VALUE!</v>
      </c>
      <c r="N331" s="4" t="e">
        <f ca="1">RTD("ice.xl",,$H331,_xll.ICEFldID(N$8))/25.4</f>
        <v>#VALUE!</v>
      </c>
      <c r="O331" s="5" t="str">
        <f ca="1">RTD("ice.xl",,$H331,_xll.ICEFldID(O$8))</f>
        <v/>
      </c>
      <c r="P331" s="5" t="str">
        <f ca="1">RTD("ice.xl",,$H331,_xll.ICEFldID(P$8))</f>
        <v/>
      </c>
      <c r="Q331" s="5" t="str">
        <f ca="1">RTD("ice.xl",,$H331,_xll.ICEFldID(Q$8))</f>
        <v/>
      </c>
      <c r="R331" s="4" t="str">
        <f t="shared" ca="1" si="61"/>
        <v/>
      </c>
      <c r="Z331" s="4" t="e">
        <f t="shared" ca="1" si="65"/>
        <v>#VALUE!</v>
      </c>
      <c r="AA331" s="4" t="e">
        <f t="shared" ca="1" si="66"/>
        <v>#VALUE!</v>
      </c>
      <c r="AB331" s="7" t="e">
        <f t="shared" ca="1" si="67"/>
        <v>#VALUE!</v>
      </c>
      <c r="AC331" s="7" t="e">
        <f t="shared" ca="1" si="68"/>
        <v>#VALUE!</v>
      </c>
      <c r="AD331" s="7" t="e">
        <f t="shared" ca="1" si="69"/>
        <v>#VALUE!</v>
      </c>
      <c r="AE331" s="7" t="e">
        <f t="shared" ca="1" si="70"/>
        <v>#VALUE!</v>
      </c>
    </row>
    <row r="332" spans="5:31" x14ac:dyDescent="0.35">
      <c r="E332" s="23">
        <f t="shared" ca="1" si="71"/>
        <v>44805.749999999214</v>
      </c>
      <c r="F332" s="19">
        <f t="shared" ca="1" si="71"/>
        <v>44805.749999999214</v>
      </c>
      <c r="G332" s="20">
        <f t="shared" si="72"/>
        <v>18</v>
      </c>
      <c r="H332" t="str">
        <f t="shared" ca="1" si="64"/>
        <v>KIAH FDH22090118_00Z-GEFS</v>
      </c>
      <c r="I332">
        <v>323</v>
      </c>
      <c r="J332" s="4" t="e">
        <f ca="1">32+ 1.8*RTD("ice.xl",,$H332,_xll.ICEFldID(J$8))</f>
        <v>#VALUE!</v>
      </c>
      <c r="K332" s="5" t="e">
        <f ca="1">32+ 1.8*RTD("ice.xl",,$H332,_xll.ICEFldID(K$8))</f>
        <v>#VALUE!</v>
      </c>
      <c r="L332" s="4" t="str">
        <f ca="1">RTD("ice.xl",,$H332,_xll.ICEFldID(L$8))</f>
        <v/>
      </c>
      <c r="M332" s="6" t="e">
        <f ca="1">RTD("ice.xl",,$H332,_xll.ICEFldID(M$8))/25.4</f>
        <v>#VALUE!</v>
      </c>
      <c r="N332" s="4" t="e">
        <f ca="1">RTD("ice.xl",,$H332,_xll.ICEFldID(N$8))/25.4</f>
        <v>#VALUE!</v>
      </c>
      <c r="O332" s="5" t="str">
        <f ca="1">RTD("ice.xl",,$H332,_xll.ICEFldID(O$8))</f>
        <v/>
      </c>
      <c r="P332" s="5" t="str">
        <f ca="1">RTD("ice.xl",,$H332,_xll.ICEFldID(P$8))</f>
        <v/>
      </c>
      <c r="Q332" s="5" t="str">
        <f ca="1">RTD("ice.xl",,$H332,_xll.ICEFldID(Q$8))</f>
        <v/>
      </c>
      <c r="R332" s="4" t="str">
        <f t="shared" ca="1" si="61"/>
        <v/>
      </c>
      <c r="Z332" s="4" t="e">
        <f t="shared" ca="1" si="65"/>
        <v>#VALUE!</v>
      </c>
      <c r="AA332" s="4" t="e">
        <f t="shared" ca="1" si="66"/>
        <v>#VALUE!</v>
      </c>
      <c r="AB332" s="7" t="e">
        <f t="shared" ca="1" si="67"/>
        <v>#VALUE!</v>
      </c>
      <c r="AC332" s="7" t="e">
        <f t="shared" ca="1" si="68"/>
        <v>#VALUE!</v>
      </c>
      <c r="AD332" s="7" t="e">
        <f t="shared" ca="1" si="69"/>
        <v>#VALUE!</v>
      </c>
      <c r="AE332" s="7" t="e">
        <f t="shared" ca="1" si="70"/>
        <v>#VALUE!</v>
      </c>
    </row>
    <row r="333" spans="5:31" x14ac:dyDescent="0.35">
      <c r="E333" s="23">
        <f t="shared" ca="1" si="71"/>
        <v>44805.791666665878</v>
      </c>
      <c r="F333" s="19">
        <f t="shared" ca="1" si="71"/>
        <v>44805.791666665878</v>
      </c>
      <c r="G333" s="20">
        <f t="shared" si="72"/>
        <v>19</v>
      </c>
      <c r="H333" t="str">
        <f t="shared" ca="1" si="64"/>
        <v>KIAH FDH22090119_00Z-GEFS</v>
      </c>
      <c r="I333">
        <v>324</v>
      </c>
      <c r="J333" s="4" t="e">
        <f ca="1">32+ 1.8*RTD("ice.xl",,$H333,_xll.ICEFldID(J$8))</f>
        <v>#VALUE!</v>
      </c>
      <c r="K333" s="5" t="e">
        <f ca="1">32+ 1.8*RTD("ice.xl",,$H333,_xll.ICEFldID(K$8))</f>
        <v>#VALUE!</v>
      </c>
      <c r="L333" s="4" t="str">
        <f ca="1">RTD("ice.xl",,$H333,_xll.ICEFldID(L$8))</f>
        <v/>
      </c>
      <c r="M333" s="6" t="e">
        <f ca="1">RTD("ice.xl",,$H333,_xll.ICEFldID(M$8))/25.4</f>
        <v>#VALUE!</v>
      </c>
      <c r="N333" s="4" t="e">
        <f ca="1">RTD("ice.xl",,$H333,_xll.ICEFldID(N$8))/25.4</f>
        <v>#VALUE!</v>
      </c>
      <c r="O333" s="5" t="str">
        <f ca="1">RTD("ice.xl",,$H333,_xll.ICEFldID(O$8))</f>
        <v/>
      </c>
      <c r="P333" s="5" t="str">
        <f ca="1">RTD("ice.xl",,$H333,_xll.ICEFldID(P$8))</f>
        <v/>
      </c>
      <c r="Q333" s="5" t="str">
        <f ca="1">RTD("ice.xl",,$H333,_xll.ICEFldID(Q$8))</f>
        <v/>
      </c>
      <c r="R333" s="4" t="str">
        <f t="shared" ca="1" si="61"/>
        <v/>
      </c>
      <c r="Z333" s="4" t="e">
        <f t="shared" ca="1" si="65"/>
        <v>#VALUE!</v>
      </c>
      <c r="AA333" s="4" t="e">
        <f t="shared" ca="1" si="66"/>
        <v>#VALUE!</v>
      </c>
      <c r="AB333" s="7" t="e">
        <f t="shared" ca="1" si="67"/>
        <v>#VALUE!</v>
      </c>
      <c r="AC333" s="7" t="e">
        <f t="shared" ca="1" si="68"/>
        <v>#VALUE!</v>
      </c>
      <c r="AD333" s="7" t="e">
        <f t="shared" ca="1" si="69"/>
        <v>#VALUE!</v>
      </c>
      <c r="AE333" s="7" t="e">
        <f t="shared" ca="1" si="70"/>
        <v>#VALUE!</v>
      </c>
    </row>
    <row r="334" spans="5:31" x14ac:dyDescent="0.35">
      <c r="E334" s="23">
        <f t="shared" ca="1" si="71"/>
        <v>44805.833333332543</v>
      </c>
      <c r="F334" s="19">
        <f t="shared" ca="1" si="71"/>
        <v>44805.833333332543</v>
      </c>
      <c r="G334" s="20">
        <f t="shared" si="72"/>
        <v>20</v>
      </c>
      <c r="H334" t="str">
        <f t="shared" ca="1" si="64"/>
        <v>KIAH FDH22090120_00Z-GEFS</v>
      </c>
      <c r="I334">
        <v>325</v>
      </c>
      <c r="J334" s="4">
        <f ca="1">32+ 1.8*RTD("ice.xl",,$H334,_xll.ICEFldID(J$8))</f>
        <v>87.224000000000004</v>
      </c>
      <c r="K334" s="5">
        <f ca="1">32+ 1.8*RTD("ice.xl",,$H334,_xll.ICEFldID(K$8))</f>
        <v>87.224000000000004</v>
      </c>
      <c r="L334" s="4">
        <f ca="1">RTD("ice.xl",,$H334,_xll.ICEFldID(L$8))</f>
        <v>55.7</v>
      </c>
      <c r="M334" s="6" t="e">
        <f ca="1">RTD("ice.xl",,$H334,_xll.ICEFldID(M$8))/25.4</f>
        <v>#VALUE!</v>
      </c>
      <c r="N334" s="4">
        <f ca="1">RTD("ice.xl",,$H334,_xll.ICEFldID(N$8))/25.4</f>
        <v>0</v>
      </c>
      <c r="O334" s="5">
        <f ca="1">RTD("ice.xl",,$H334,_xll.ICEFldID(O$8))</f>
        <v>45</v>
      </c>
      <c r="P334" s="5">
        <f ca="1">RTD("ice.xl",,$H334,_xll.ICEFldID(P$8))</f>
        <v>115.4</v>
      </c>
      <c r="Q334" s="5">
        <f ca="1">RTD("ice.xl",,$H334,_xll.ICEFldID(Q$8))</f>
        <v>2.77</v>
      </c>
      <c r="R334" s="4">
        <f t="shared" ca="1" si="61"/>
        <v>2.77</v>
      </c>
      <c r="Z334" s="4">
        <f t="shared" ca="1" si="65"/>
        <v>91.760332651592421</v>
      </c>
      <c r="AA334" s="4">
        <f t="shared" ca="1" si="66"/>
        <v>91.802164210268458</v>
      </c>
      <c r="AB334" s="7">
        <f t="shared" ca="1" si="67"/>
        <v>91.802164210268458</v>
      </c>
      <c r="AC334" s="7" t="e">
        <f t="shared" ca="1" si="68"/>
        <v>#NUM!</v>
      </c>
      <c r="AD334" s="7">
        <f t="shared" ca="1" si="69"/>
        <v>91.93342821026846</v>
      </c>
      <c r="AE334" s="7">
        <f t="shared" ca="1" si="70"/>
        <v>88.264300000000006</v>
      </c>
    </row>
    <row r="335" spans="5:31" x14ac:dyDescent="0.35">
      <c r="E335" s="23">
        <f t="shared" ca="1" si="71"/>
        <v>44805.874999999207</v>
      </c>
      <c r="F335" s="19">
        <f t="shared" ca="1" si="71"/>
        <v>44805.874999999207</v>
      </c>
      <c r="G335" s="20">
        <f t="shared" si="72"/>
        <v>21</v>
      </c>
      <c r="H335" t="str">
        <f t="shared" ca="1" si="64"/>
        <v>KIAH FDH22090121_00Z-GEFS</v>
      </c>
      <c r="I335">
        <v>326</v>
      </c>
      <c r="J335" s="4">
        <f ca="1">32+ 1.8*RTD("ice.xl",,$H335,_xll.ICEFldID(J$8))</f>
        <v>85.873999999999995</v>
      </c>
      <c r="K335" s="5">
        <f ca="1">32+ 1.8*RTD("ice.xl",,$H335,_xll.ICEFldID(K$8))</f>
        <v>85.873999999999995</v>
      </c>
      <c r="L335" s="4">
        <f ca="1">RTD("ice.xl",,$H335,_xll.ICEFldID(L$8))</f>
        <v>58.3</v>
      </c>
      <c r="M335" s="6" t="e">
        <f ca="1">RTD("ice.xl",,$H335,_xll.ICEFldID(M$8))/25.4</f>
        <v>#VALUE!</v>
      </c>
      <c r="N335" s="4">
        <f ca="1">RTD("ice.xl",,$H335,_xll.ICEFldID(N$8))/25.4</f>
        <v>0</v>
      </c>
      <c r="O335" s="5">
        <f ca="1">RTD("ice.xl",,$H335,_xll.ICEFldID(O$8))</f>
        <v>45</v>
      </c>
      <c r="P335" s="5">
        <f ca="1">RTD("ice.xl",,$H335,_xll.ICEFldID(P$8))</f>
        <v>118</v>
      </c>
      <c r="Q335" s="5">
        <f ca="1">RTD("ice.xl",,$H335,_xll.ICEFldID(Q$8))</f>
        <v>2.63</v>
      </c>
      <c r="R335" s="4">
        <f t="shared" ca="1" si="61"/>
        <v>2.63</v>
      </c>
      <c r="Z335" s="4">
        <f t="shared" ca="1" si="65"/>
        <v>90.232650841062309</v>
      </c>
      <c r="AA335" s="4">
        <f t="shared" ca="1" si="66"/>
        <v>90.271220419108545</v>
      </c>
      <c r="AB335" s="7">
        <f t="shared" ca="1" si="67"/>
        <v>90.271220419108545</v>
      </c>
      <c r="AC335" s="7" t="e">
        <f t="shared" ca="1" si="68"/>
        <v>#NUM!</v>
      </c>
      <c r="AD335" s="7">
        <f t="shared" ca="1" si="69"/>
        <v>89.669936419108538</v>
      </c>
      <c r="AE335" s="7">
        <f t="shared" ca="1" si="70"/>
        <v>86.901499999999999</v>
      </c>
    </row>
    <row r="336" spans="5:31" x14ac:dyDescent="0.35">
      <c r="E336" s="23">
        <f t="shared" ca="1" si="71"/>
        <v>44805.916666665871</v>
      </c>
      <c r="F336" s="19">
        <f t="shared" ca="1" si="71"/>
        <v>44805.916666665871</v>
      </c>
      <c r="G336" s="20">
        <f t="shared" si="72"/>
        <v>22</v>
      </c>
      <c r="H336" t="str">
        <f t="shared" ca="1" si="64"/>
        <v>KIAH FDH22090122_00Z-GEFS</v>
      </c>
      <c r="I336">
        <v>327</v>
      </c>
      <c r="J336" s="4" t="e">
        <f ca="1">32+ 1.8*RTD("ice.xl",,$H336,_xll.ICEFldID(J$8))</f>
        <v>#VALUE!</v>
      </c>
      <c r="K336" s="5" t="e">
        <f ca="1">32+ 1.8*RTD("ice.xl",,$H336,_xll.ICEFldID(K$8))</f>
        <v>#VALUE!</v>
      </c>
      <c r="L336" s="4" t="str">
        <f ca="1">RTD("ice.xl",,$H336,_xll.ICEFldID(L$8))</f>
        <v/>
      </c>
      <c r="M336" s="6" t="e">
        <f ca="1">RTD("ice.xl",,$H336,_xll.ICEFldID(M$8))/25.4</f>
        <v>#VALUE!</v>
      </c>
      <c r="N336" s="4" t="e">
        <f ca="1">RTD("ice.xl",,$H336,_xll.ICEFldID(N$8))/25.4</f>
        <v>#VALUE!</v>
      </c>
      <c r="O336" s="5" t="str">
        <f ca="1">RTD("ice.xl",,$H336,_xll.ICEFldID(O$8))</f>
        <v/>
      </c>
      <c r="P336" s="5" t="str">
        <f ca="1">RTD("ice.xl",,$H336,_xll.ICEFldID(P$8))</f>
        <v/>
      </c>
      <c r="Q336" s="5" t="str">
        <f ca="1">RTD("ice.xl",,$H336,_xll.ICEFldID(Q$8))</f>
        <v/>
      </c>
      <c r="R336" s="4" t="str">
        <f t="shared" ca="1" si="61"/>
        <v/>
      </c>
      <c r="Z336" s="4" t="e">
        <f t="shared" ca="1" si="65"/>
        <v>#VALUE!</v>
      </c>
      <c r="AA336" s="4" t="e">
        <f t="shared" ca="1" si="66"/>
        <v>#VALUE!</v>
      </c>
      <c r="AB336" s="7" t="e">
        <f t="shared" ca="1" si="67"/>
        <v>#VALUE!</v>
      </c>
      <c r="AC336" s="7" t="e">
        <f t="shared" ca="1" si="68"/>
        <v>#VALUE!</v>
      </c>
      <c r="AD336" s="7" t="e">
        <f t="shared" ca="1" si="69"/>
        <v>#VALUE!</v>
      </c>
      <c r="AE336" s="7" t="e">
        <f t="shared" ca="1" si="70"/>
        <v>#VALUE!</v>
      </c>
    </row>
    <row r="337" spans="5:31" x14ac:dyDescent="0.35">
      <c r="E337" s="23">
        <f t="shared" ca="1" si="71"/>
        <v>44805.958333332535</v>
      </c>
      <c r="F337" s="19">
        <f t="shared" ca="1" si="71"/>
        <v>44805.958333332535</v>
      </c>
      <c r="G337" s="20">
        <f t="shared" si="72"/>
        <v>23</v>
      </c>
      <c r="H337" t="str">
        <f t="shared" ca="1" si="64"/>
        <v>KIAH FDH22090123_00Z-GEFS</v>
      </c>
      <c r="I337">
        <v>328</v>
      </c>
      <c r="J337" s="4" t="e">
        <f ca="1">32+ 1.8*RTD("ice.xl",,$H337,_xll.ICEFldID(J$8))</f>
        <v>#VALUE!</v>
      </c>
      <c r="K337" s="5" t="e">
        <f ca="1">32+ 1.8*RTD("ice.xl",,$H337,_xll.ICEFldID(K$8))</f>
        <v>#VALUE!</v>
      </c>
      <c r="L337" s="4" t="str">
        <f ca="1">RTD("ice.xl",,$H337,_xll.ICEFldID(L$8))</f>
        <v/>
      </c>
      <c r="M337" s="6" t="e">
        <f ca="1">RTD("ice.xl",,$H337,_xll.ICEFldID(M$8))/25.4</f>
        <v>#VALUE!</v>
      </c>
      <c r="N337" s="4" t="e">
        <f ca="1">RTD("ice.xl",,$H337,_xll.ICEFldID(N$8))/25.4</f>
        <v>#VALUE!</v>
      </c>
      <c r="O337" s="5" t="str">
        <f ca="1">RTD("ice.xl",,$H337,_xll.ICEFldID(O$8))</f>
        <v/>
      </c>
      <c r="P337" s="5" t="str">
        <f ca="1">RTD("ice.xl",,$H337,_xll.ICEFldID(P$8))</f>
        <v/>
      </c>
      <c r="Q337" s="5" t="str">
        <f ca="1">RTD("ice.xl",,$H337,_xll.ICEFldID(Q$8))</f>
        <v/>
      </c>
      <c r="R337" s="4" t="str">
        <f t="shared" ca="1" si="61"/>
        <v/>
      </c>
      <c r="Z337" s="4" t="e">
        <f t="shared" ca="1" si="65"/>
        <v>#VALUE!</v>
      </c>
      <c r="AA337" s="4" t="e">
        <f t="shared" ca="1" si="66"/>
        <v>#VALUE!</v>
      </c>
      <c r="AB337" s="7" t="e">
        <f t="shared" ca="1" si="67"/>
        <v>#VALUE!</v>
      </c>
      <c r="AC337" s="7" t="e">
        <f t="shared" ca="1" si="68"/>
        <v>#VALUE!</v>
      </c>
      <c r="AD337" s="7" t="e">
        <f t="shared" ca="1" si="69"/>
        <v>#VALUE!</v>
      </c>
      <c r="AE337" s="7" t="e">
        <f t="shared" ca="1" si="70"/>
        <v>#VALUE!</v>
      </c>
    </row>
    <row r="338" spans="5:31" x14ac:dyDescent="0.35">
      <c r="E338" s="23">
        <f t="shared" ca="1" si="71"/>
        <v>44805.9999999992</v>
      </c>
      <c r="F338" s="19">
        <f t="shared" ca="1" si="71"/>
        <v>44805.9999999992</v>
      </c>
      <c r="G338" s="20">
        <f t="shared" si="72"/>
        <v>24</v>
      </c>
      <c r="H338" t="str">
        <f t="shared" ca="1" si="64"/>
        <v>KIAH FDH22090124_00Z-GEFS</v>
      </c>
      <c r="I338">
        <v>329</v>
      </c>
      <c r="J338" s="4">
        <f ca="1">32+ 1.8*RTD("ice.xl",,$H338,_xll.ICEFldID(J$8))</f>
        <v>81.842000000000013</v>
      </c>
      <c r="K338" s="5">
        <f ca="1">32+ 1.8*RTD("ice.xl",,$H338,_xll.ICEFldID(K$8))</f>
        <v>81.842000000000013</v>
      </c>
      <c r="L338" s="4">
        <f ca="1">RTD("ice.xl",,$H338,_xll.ICEFldID(L$8))</f>
        <v>66.099999999999994</v>
      </c>
      <c r="M338" s="6" t="e">
        <f ca="1">RTD("ice.xl",,$H338,_xll.ICEFldID(M$8))/25.4</f>
        <v>#VALUE!</v>
      </c>
      <c r="N338" s="4">
        <f ca="1">RTD("ice.xl",,$H338,_xll.ICEFldID(N$8))/25.4</f>
        <v>0</v>
      </c>
      <c r="O338" s="5">
        <f ca="1">RTD("ice.xl",,$H338,_xll.ICEFldID(O$8))</f>
        <v>42</v>
      </c>
      <c r="P338" s="5">
        <f ca="1">RTD("ice.xl",,$H338,_xll.ICEFldID(P$8))</f>
        <v>135</v>
      </c>
      <c r="Q338" s="5">
        <f ca="1">RTD("ice.xl",,$H338,_xll.ICEFldID(Q$8))</f>
        <v>2.56</v>
      </c>
      <c r="R338" s="4">
        <f t="shared" ca="1" si="61"/>
        <v>2.56</v>
      </c>
      <c r="Z338" s="4">
        <f t="shared" ca="1" si="65"/>
        <v>85.718496626817227</v>
      </c>
      <c r="AA338" s="4">
        <f t="shared" ca="1" si="66"/>
        <v>85.348752647854013</v>
      </c>
      <c r="AB338" s="7">
        <f t="shared" ca="1" si="67"/>
        <v>85.348752647854013</v>
      </c>
      <c r="AC338" s="7" t="e">
        <f t="shared" ca="1" si="68"/>
        <v>#NUM!</v>
      </c>
      <c r="AD338" s="7">
        <f t="shared" ca="1" si="69"/>
        <v>83.399028647854024</v>
      </c>
      <c r="AE338" s="7">
        <f t="shared" ca="1" si="70"/>
        <v>82.832900000000024</v>
      </c>
    </row>
    <row r="339" spans="5:31" x14ac:dyDescent="0.35">
      <c r="E339" s="23">
        <f t="shared" ca="1" si="71"/>
        <v>44806.041666665864</v>
      </c>
      <c r="F339" s="19">
        <f t="shared" ca="1" si="71"/>
        <v>44806.041666665864</v>
      </c>
      <c r="G339" s="20">
        <f t="shared" si="72"/>
        <v>1</v>
      </c>
      <c r="H339" t="str">
        <f t="shared" ca="1" si="64"/>
        <v>KIAH FDH2209021_00Z-GEFS</v>
      </c>
      <c r="I339">
        <v>330</v>
      </c>
      <c r="J339" s="4">
        <f ca="1">32+ 1.8*RTD("ice.xl",,$H339,_xll.ICEFldID(J$8))</f>
        <v>80.492000000000004</v>
      </c>
      <c r="K339" s="5">
        <f ca="1">32+ 1.8*RTD("ice.xl",,$H339,_xll.ICEFldID(K$8))</f>
        <v>80.492000000000004</v>
      </c>
      <c r="L339" s="4">
        <f ca="1">RTD("ice.xl",,$H339,_xll.ICEFldID(L$8))</f>
        <v>68.7</v>
      </c>
      <c r="M339" s="6" t="e">
        <f ca="1">RTD("ice.xl",,$H339,_xll.ICEFldID(M$8))/25.4</f>
        <v>#VALUE!</v>
      </c>
      <c r="N339" s="4">
        <f ca="1">RTD("ice.xl",,$H339,_xll.ICEFldID(N$8))/25.4</f>
        <v>0</v>
      </c>
      <c r="O339" s="5">
        <f ca="1">RTD("ice.xl",,$H339,_xll.ICEFldID(O$8))</f>
        <v>41</v>
      </c>
      <c r="P339" s="5">
        <f ca="1">RTD("ice.xl",,$H339,_xll.ICEFldID(P$8))</f>
        <v>139</v>
      </c>
      <c r="Q339" s="5">
        <f ca="1">RTD("ice.xl",,$H339,_xll.ICEFldID(Q$8))</f>
        <v>2.62</v>
      </c>
      <c r="R339" s="4">
        <f t="shared" ca="1" si="61"/>
        <v>2.62</v>
      </c>
      <c r="Z339" s="4">
        <f t="shared" ca="1" si="65"/>
        <v>84.202896542206474</v>
      </c>
      <c r="AA339" s="4">
        <f t="shared" ca="1" si="66"/>
        <v>83.575161154310479</v>
      </c>
      <c r="AB339" s="7">
        <f t="shared" ca="1" si="67"/>
        <v>83.575161154310479</v>
      </c>
      <c r="AC339" s="7" t="e">
        <f t="shared" ca="1" si="68"/>
        <v>#NUM!</v>
      </c>
      <c r="AD339" s="7">
        <f t="shared" ca="1" si="69"/>
        <v>81.453553154310484</v>
      </c>
      <c r="AE339" s="7">
        <f t="shared" ca="1" si="70"/>
        <v>81.470100000000002</v>
      </c>
    </row>
    <row r="340" spans="5:31" x14ac:dyDescent="0.35">
      <c r="E340" s="23">
        <f t="shared" ca="1" si="71"/>
        <v>44806.083333332528</v>
      </c>
      <c r="F340" s="19">
        <f t="shared" ca="1" si="71"/>
        <v>44806.083333332528</v>
      </c>
      <c r="G340" s="20">
        <f t="shared" si="72"/>
        <v>2</v>
      </c>
      <c r="H340" t="str">
        <f t="shared" ca="1" si="64"/>
        <v>KIAH FDH2209022_00Z-GEFS</v>
      </c>
      <c r="I340">
        <v>331</v>
      </c>
      <c r="J340" s="4">
        <f ca="1">32+ 1.8*RTD("ice.xl",,$H340,_xll.ICEFldID(J$8))</f>
        <v>79.988</v>
      </c>
      <c r="K340" s="5">
        <f ca="1">32+ 1.8*RTD("ice.xl",,$H340,_xll.ICEFldID(K$8))</f>
        <v>79.988</v>
      </c>
      <c r="L340" s="4">
        <f ca="1">RTD("ice.xl",,$H340,_xll.ICEFldID(L$8))</f>
        <v>70</v>
      </c>
      <c r="M340" s="6" t="e">
        <f ca="1">RTD("ice.xl",,$H340,_xll.ICEFldID(M$8))/25.4</f>
        <v>#VALUE!</v>
      </c>
      <c r="N340" s="4">
        <f ca="1">RTD("ice.xl",,$H340,_xll.ICEFldID(N$8))/25.4</f>
        <v>0</v>
      </c>
      <c r="O340" s="5">
        <f ca="1">RTD("ice.xl",,$H340,_xll.ICEFldID(O$8))</f>
        <v>40</v>
      </c>
      <c r="P340" s="5">
        <f ca="1">RTD("ice.xl",,$H340,_xll.ICEFldID(P$8))</f>
        <v>139.30000000000001</v>
      </c>
      <c r="Q340" s="5">
        <f ca="1">RTD("ice.xl",,$H340,_xll.ICEFldID(Q$8))</f>
        <v>2.46</v>
      </c>
      <c r="R340" s="4">
        <f t="shared" ca="1" si="61"/>
        <v>2.46</v>
      </c>
      <c r="Z340" s="4">
        <f t="shared" ca="1" si="65"/>
        <v>83.656500710322234</v>
      </c>
      <c r="AA340" s="4">
        <f t="shared" ca="1" si="66"/>
        <v>82.936500395747572</v>
      </c>
      <c r="AB340" s="7">
        <f t="shared" ca="1" si="67"/>
        <v>82.936500395747572</v>
      </c>
      <c r="AC340" s="7" t="e">
        <f t="shared" ca="1" si="68"/>
        <v>#NUM!</v>
      </c>
      <c r="AD340" s="7">
        <f t="shared" ca="1" si="69"/>
        <v>80.832900395747572</v>
      </c>
      <c r="AE340" s="7">
        <f t="shared" ca="1" si="70"/>
        <v>80.976800000000011</v>
      </c>
    </row>
    <row r="341" spans="5:31" x14ac:dyDescent="0.35">
      <c r="E341" s="23">
        <f t="shared" ca="1" si="71"/>
        <v>44806.124999999192</v>
      </c>
      <c r="F341" s="19">
        <f t="shared" ca="1" si="71"/>
        <v>44806.124999999192</v>
      </c>
      <c r="G341" s="20">
        <f t="shared" si="72"/>
        <v>3</v>
      </c>
      <c r="H341" t="str">
        <f t="shared" ca="1" si="64"/>
        <v>KIAH FDH2209023_00Z-GEFS</v>
      </c>
      <c r="I341">
        <v>332</v>
      </c>
      <c r="J341" s="4">
        <f ca="1">32+ 1.8*RTD("ice.xl",,$H341,_xll.ICEFldID(J$8))</f>
        <v>79.484000000000009</v>
      </c>
      <c r="K341" s="5">
        <f ca="1">32+ 1.8*RTD("ice.xl",,$H341,_xll.ICEFldID(K$8))</f>
        <v>79.484000000000009</v>
      </c>
      <c r="L341" s="4">
        <f ca="1">RTD("ice.xl",,$H341,_xll.ICEFldID(L$8))</f>
        <v>71.099999999999994</v>
      </c>
      <c r="M341" s="6" t="e">
        <f ca="1">RTD("ice.xl",,$H341,_xll.ICEFldID(M$8))/25.4</f>
        <v>#VALUE!</v>
      </c>
      <c r="N341" s="4">
        <f ca="1">RTD("ice.xl",,$H341,_xll.ICEFldID(N$8))/25.4</f>
        <v>0</v>
      </c>
      <c r="O341" s="5">
        <f ca="1">RTD("ice.xl",,$H341,_xll.ICEFldID(O$8))</f>
        <v>39</v>
      </c>
      <c r="P341" s="5">
        <f ca="1">RTD("ice.xl",,$H341,_xll.ICEFldID(P$8))</f>
        <v>140</v>
      </c>
      <c r="Q341" s="5">
        <f ca="1">RTD("ice.xl",,$H341,_xll.ICEFldID(Q$8))</f>
        <v>2.33</v>
      </c>
      <c r="R341" s="4">
        <f t="shared" ca="1" si="61"/>
        <v>2.33</v>
      </c>
      <c r="Z341" s="4">
        <f t="shared" ca="1" si="65"/>
        <v>83.112113669686806</v>
      </c>
      <c r="AA341" s="4">
        <f t="shared" ca="1" si="66"/>
        <v>82.254615191934761</v>
      </c>
      <c r="AB341" s="7">
        <f t="shared" ca="1" si="67"/>
        <v>82.254615191934761</v>
      </c>
      <c r="AC341" s="7" t="e">
        <f t="shared" ca="1" si="68"/>
        <v>#NUM!</v>
      </c>
      <c r="AD341" s="7">
        <f t="shared" ca="1" si="69"/>
        <v>80.165167191934756</v>
      </c>
      <c r="AE341" s="7">
        <f t="shared" ca="1" si="70"/>
        <v>80.474100000000007</v>
      </c>
    </row>
    <row r="342" spans="5:31" x14ac:dyDescent="0.35">
      <c r="E342" s="23">
        <f t="shared" ca="1" si="71"/>
        <v>44806.166666665857</v>
      </c>
      <c r="F342" s="19">
        <f t="shared" ca="1" si="71"/>
        <v>44806.166666665857</v>
      </c>
      <c r="G342" s="20">
        <f t="shared" si="72"/>
        <v>4</v>
      </c>
      <c r="H342" t="str">
        <f t="shared" ca="1" si="64"/>
        <v>KIAH FDH2209024_00Z-GEFS</v>
      </c>
      <c r="I342">
        <v>333</v>
      </c>
      <c r="J342" s="4">
        <f ca="1">32+ 1.8*RTD("ice.xl",,$H342,_xll.ICEFldID(J$8))</f>
        <v>78.962000000000003</v>
      </c>
      <c r="K342" s="5">
        <f ca="1">32+ 1.8*RTD("ice.xl",,$H342,_xll.ICEFldID(K$8))</f>
        <v>78.962000000000003</v>
      </c>
      <c r="L342" s="4">
        <f ca="1">RTD("ice.xl",,$H342,_xll.ICEFldID(L$8))</f>
        <v>72.3</v>
      </c>
      <c r="M342" s="6" t="e">
        <f ca="1">RTD("ice.xl",,$H342,_xll.ICEFldID(M$8))/25.4</f>
        <v>#VALUE!</v>
      </c>
      <c r="N342" s="4">
        <f ca="1">RTD("ice.xl",,$H342,_xll.ICEFldID(N$8))/25.4</f>
        <v>0</v>
      </c>
      <c r="O342" s="5">
        <f ca="1">RTD("ice.xl",,$H342,_xll.ICEFldID(O$8))</f>
        <v>38</v>
      </c>
      <c r="P342" s="5">
        <f ca="1">RTD("ice.xl",,$H342,_xll.ICEFldID(P$8))</f>
        <v>141.9</v>
      </c>
      <c r="Q342" s="5">
        <f ca="1">RTD("ice.xl",,$H342,_xll.ICEFldID(Q$8))</f>
        <v>2.23</v>
      </c>
      <c r="R342" s="4">
        <f t="shared" ca="1" si="61"/>
        <v>2.23</v>
      </c>
      <c r="Z342" s="4">
        <f t="shared" ca="1" si="65"/>
        <v>82.548160323597116</v>
      </c>
      <c r="AA342" s="4">
        <f t="shared" ca="1" si="66"/>
        <v>79.956299999999999</v>
      </c>
      <c r="AB342" s="7">
        <f t="shared" ca="1" si="67"/>
        <v>81.536843920376526</v>
      </c>
      <c r="AC342" s="7" t="e">
        <f t="shared" ca="1" si="68"/>
        <v>#NUM!</v>
      </c>
      <c r="AD342" s="7">
        <f t="shared" ca="1" si="69"/>
        <v>79.495191920376527</v>
      </c>
      <c r="AE342" s="7">
        <f t="shared" ca="1" si="70"/>
        <v>79.956299999999999</v>
      </c>
    </row>
    <row r="343" spans="5:31" x14ac:dyDescent="0.35">
      <c r="E343" s="23">
        <f t="shared" ca="1" si="71"/>
        <v>44806.208333332521</v>
      </c>
      <c r="F343" s="19">
        <f t="shared" ca="1" si="71"/>
        <v>44806.208333332521</v>
      </c>
      <c r="G343" s="20">
        <f t="shared" si="72"/>
        <v>5</v>
      </c>
      <c r="H343" t="str">
        <f t="shared" ca="1" si="64"/>
        <v>KIAH FDH2209025_00Z-GEFS</v>
      </c>
      <c r="I343">
        <v>334</v>
      </c>
      <c r="J343" s="4">
        <f ca="1">32+ 1.8*RTD("ice.xl",,$H343,_xll.ICEFldID(J$8))</f>
        <v>78.457999999999998</v>
      </c>
      <c r="K343" s="5">
        <f ca="1">32+ 1.8*RTD("ice.xl",,$H343,_xll.ICEFldID(K$8))</f>
        <v>78.457999999999998</v>
      </c>
      <c r="L343" s="4">
        <f ca="1">RTD("ice.xl",,$H343,_xll.ICEFldID(L$8))</f>
        <v>73.599999999999994</v>
      </c>
      <c r="M343" s="6" t="e">
        <f ca="1">RTD("ice.xl",,$H343,_xll.ICEFldID(M$8))/25.4</f>
        <v>#VALUE!</v>
      </c>
      <c r="N343" s="4">
        <f ca="1">RTD("ice.xl",,$H343,_xll.ICEFldID(N$8))/25.4</f>
        <v>0</v>
      </c>
      <c r="O343" s="5">
        <f ca="1">RTD("ice.xl",,$H343,_xll.ICEFldID(O$8))</f>
        <v>37</v>
      </c>
      <c r="P343" s="5">
        <f ca="1">RTD("ice.xl",,$H343,_xll.ICEFldID(P$8))</f>
        <v>146.19999999999999</v>
      </c>
      <c r="Q343" s="5">
        <f ca="1">RTD("ice.xl",,$H343,_xll.ICEFldID(Q$8))</f>
        <v>2.1800000000000002</v>
      </c>
      <c r="R343" s="4">
        <f t="shared" ca="1" si="61"/>
        <v>2.1800000000000002</v>
      </c>
      <c r="Z343" s="4">
        <f t="shared" ca="1" si="65"/>
        <v>81.999060736372343</v>
      </c>
      <c r="AA343" s="4">
        <f t="shared" ca="1" si="66"/>
        <v>79.462999999999994</v>
      </c>
      <c r="AB343" s="7">
        <f t="shared" ca="1" si="67"/>
        <v>80.832196627432907</v>
      </c>
      <c r="AC343" s="7" t="e">
        <f t="shared" ca="1" si="68"/>
        <v>#NUM!</v>
      </c>
      <c r="AD343" s="7">
        <f t="shared" ca="1" si="69"/>
        <v>78.884620627432909</v>
      </c>
      <c r="AE343" s="7">
        <f t="shared" ca="1" si="70"/>
        <v>79.462999999999994</v>
      </c>
    </row>
    <row r="344" spans="5:31" x14ac:dyDescent="0.35">
      <c r="E344" s="23">
        <f t="shared" ca="1" si="71"/>
        <v>44806.249999999185</v>
      </c>
      <c r="F344" s="19">
        <f t="shared" ca="1" si="71"/>
        <v>44806.249999999185</v>
      </c>
      <c r="G344" s="20">
        <f t="shared" si="72"/>
        <v>6</v>
      </c>
      <c r="H344" t="str">
        <f t="shared" ca="1" si="64"/>
        <v>KIAH FDH2209026_00Z-GEFS</v>
      </c>
      <c r="I344">
        <v>335</v>
      </c>
      <c r="J344" s="4">
        <f ca="1">32+ 1.8*RTD("ice.xl",,$H344,_xll.ICEFldID(J$8))</f>
        <v>77.954000000000008</v>
      </c>
      <c r="K344" s="5">
        <f ca="1">32+ 1.8*RTD("ice.xl",,$H344,_xll.ICEFldID(K$8))</f>
        <v>77.954000000000008</v>
      </c>
      <c r="L344" s="4">
        <f ca="1">RTD("ice.xl",,$H344,_xll.ICEFldID(L$8))</f>
        <v>74.8</v>
      </c>
      <c r="M344" s="6" t="e">
        <f ca="1">RTD("ice.xl",,$H344,_xll.ICEFldID(M$8))/25.4</f>
        <v>#VALUE!</v>
      </c>
      <c r="N344" s="4">
        <f ca="1">RTD("ice.xl",,$H344,_xll.ICEFldID(N$8))/25.4</f>
        <v>0</v>
      </c>
      <c r="O344" s="5">
        <f ca="1">RTD("ice.xl",,$H344,_xll.ICEFldID(O$8))</f>
        <v>37</v>
      </c>
      <c r="P344" s="5">
        <f ca="1">RTD("ice.xl",,$H344,_xll.ICEFldID(P$8))</f>
        <v>147.9</v>
      </c>
      <c r="Q344" s="5">
        <f ca="1">RTD("ice.xl",,$H344,_xll.ICEFldID(Q$8))</f>
        <v>2.1800000000000002</v>
      </c>
      <c r="R344" s="4">
        <f t="shared" ca="1" si="61"/>
        <v>2.1800000000000002</v>
      </c>
      <c r="Z344" s="4">
        <f t="shared" ca="1" si="65"/>
        <v>81.441751761541482</v>
      </c>
      <c r="AA344" s="4">
        <f t="shared" ca="1" si="66"/>
        <v>78.965000000000018</v>
      </c>
      <c r="AB344" s="7">
        <f t="shared" ca="1" si="67"/>
        <v>80.099071364137416</v>
      </c>
      <c r="AC344" s="7" t="e">
        <f t="shared" ca="1" si="68"/>
        <v>#NUM!</v>
      </c>
      <c r="AD344" s="7">
        <f t="shared" ca="1" si="69"/>
        <v>78.25368736413742</v>
      </c>
      <c r="AE344" s="7">
        <f t="shared" ca="1" si="70"/>
        <v>78.965000000000018</v>
      </c>
    </row>
    <row r="345" spans="5:31" x14ac:dyDescent="0.35">
      <c r="E345" s="23">
        <f t="shared" ca="1" si="71"/>
        <v>44806.291666665849</v>
      </c>
      <c r="F345" s="19">
        <f t="shared" ca="1" si="71"/>
        <v>44806.291666665849</v>
      </c>
      <c r="G345" s="20">
        <f t="shared" si="72"/>
        <v>7</v>
      </c>
      <c r="H345" t="str">
        <f t="shared" ca="1" si="64"/>
        <v>KIAH FDH2209027_00Z-GEFS</v>
      </c>
      <c r="I345">
        <v>336</v>
      </c>
      <c r="J345" s="4">
        <f ca="1">32+ 1.8*RTD("ice.xl",,$H345,_xll.ICEFldID(J$8))</f>
        <v>77.431999999999988</v>
      </c>
      <c r="K345" s="5">
        <f ca="1">32+ 1.8*RTD("ice.xl",,$H345,_xll.ICEFldID(K$8))</f>
        <v>77.431999999999988</v>
      </c>
      <c r="L345" s="4">
        <f ca="1">RTD("ice.xl",,$H345,_xll.ICEFldID(L$8))</f>
        <v>76</v>
      </c>
      <c r="M345" s="6" t="e">
        <f ca="1">RTD("ice.xl",,$H345,_xll.ICEFldID(M$8))/25.4</f>
        <v>#VALUE!</v>
      </c>
      <c r="N345" s="4">
        <f ca="1">RTD("ice.xl",,$H345,_xll.ICEFldID(N$8))/25.4</f>
        <v>0</v>
      </c>
      <c r="O345" s="5">
        <f ca="1">RTD("ice.xl",,$H345,_xll.ICEFldID(O$8))</f>
        <v>36</v>
      </c>
      <c r="P345" s="5">
        <f ca="1">RTD("ice.xl",,$H345,_xll.ICEFldID(P$8))</f>
        <v>147.6</v>
      </c>
      <c r="Q345" s="5">
        <f ca="1">RTD("ice.xl",,$H345,_xll.ICEFldID(Q$8))</f>
        <v>2.23</v>
      </c>
      <c r="R345" s="4">
        <f t="shared" ca="1" si="61"/>
        <v>2.23</v>
      </c>
      <c r="Z345" s="4">
        <f t="shared" ca="1" si="65"/>
        <v>80.853636306562223</v>
      </c>
      <c r="AA345" s="4">
        <f t="shared" ca="1" si="66"/>
        <v>78.447199999999995</v>
      </c>
      <c r="AB345" s="7">
        <f t="shared" ca="1" si="67"/>
        <v>79.316911355533875</v>
      </c>
      <c r="AC345" s="7" t="e">
        <f t="shared" ca="1" si="68"/>
        <v>#NUM!</v>
      </c>
      <c r="AD345" s="7">
        <f t="shared" ca="1" si="69"/>
        <v>77.594671355533876</v>
      </c>
      <c r="AE345" s="7">
        <f t="shared" ca="1" si="70"/>
        <v>78.447199999999995</v>
      </c>
    </row>
    <row r="346" spans="5:31" x14ac:dyDescent="0.35">
      <c r="E346" s="23">
        <f t="shared" ca="1" si="71"/>
        <v>44806.333333332514</v>
      </c>
      <c r="F346" s="19">
        <f t="shared" ca="1" si="71"/>
        <v>44806.333333332514</v>
      </c>
      <c r="G346" s="20">
        <f t="shared" si="72"/>
        <v>8</v>
      </c>
      <c r="H346" t="str">
        <f t="shared" ca="1" si="64"/>
        <v>KIAH FDH2209028_00Z-GEFS</v>
      </c>
      <c r="I346">
        <v>337</v>
      </c>
      <c r="J346" s="4">
        <f ca="1">32+ 1.8*RTD("ice.xl",,$H346,_xll.ICEFldID(J$8))</f>
        <v>79.807999999999993</v>
      </c>
      <c r="K346" s="5">
        <f ca="1">32+ 1.8*RTD("ice.xl",,$H346,_xll.ICEFldID(K$8))</f>
        <v>79.807999999999993</v>
      </c>
      <c r="L346" s="4">
        <f ca="1">RTD("ice.xl",,$H346,_xll.ICEFldID(L$8))</f>
        <v>71.2</v>
      </c>
      <c r="M346" s="6" t="e">
        <f ca="1">RTD("ice.xl",,$H346,_xll.ICEFldID(M$8))/25.4</f>
        <v>#VALUE!</v>
      </c>
      <c r="N346" s="4">
        <f ca="1">RTD("ice.xl",,$H346,_xll.ICEFldID(N$8))/25.4</f>
        <v>0</v>
      </c>
      <c r="O346" s="5">
        <f ca="1">RTD("ice.xl",,$H346,_xll.ICEFldID(O$8))</f>
        <v>36</v>
      </c>
      <c r="P346" s="5">
        <f ca="1">RTD("ice.xl",,$H346,_xll.ICEFldID(P$8))</f>
        <v>140.6</v>
      </c>
      <c r="Q346" s="5">
        <f ca="1">RTD("ice.xl",,$H346,_xll.ICEFldID(Q$8))</f>
        <v>2.2000000000000002</v>
      </c>
      <c r="R346" s="4">
        <f t="shared" ca="1" si="61"/>
        <v>2.2000000000000002</v>
      </c>
      <c r="Z346" s="4">
        <f t="shared" ca="1" si="65"/>
        <v>83.48914916857747</v>
      </c>
      <c r="AA346" s="4">
        <f t="shared" ca="1" si="66"/>
        <v>82.785891551199924</v>
      </c>
      <c r="AB346" s="7">
        <f t="shared" ca="1" si="67"/>
        <v>82.785891551199924</v>
      </c>
      <c r="AC346" s="7" t="e">
        <f t="shared" ca="1" si="68"/>
        <v>#NUM!</v>
      </c>
      <c r="AD346" s="7">
        <f t="shared" ca="1" si="69"/>
        <v>80.800899551199919</v>
      </c>
      <c r="AE346" s="7">
        <f t="shared" ca="1" si="70"/>
        <v>80.8352</v>
      </c>
    </row>
    <row r="347" spans="5:31" x14ac:dyDescent="0.35">
      <c r="E347" s="23">
        <f t="shared" ref="E347:F362" ca="1" si="73">E346 + 1/24</f>
        <v>44806.374999999178</v>
      </c>
      <c r="F347" s="19">
        <f t="shared" ca="1" si="73"/>
        <v>44806.374999999178</v>
      </c>
      <c r="G347" s="20">
        <f t="shared" si="72"/>
        <v>9</v>
      </c>
      <c r="H347" t="str">
        <f t="shared" ca="1" si="64"/>
        <v>KIAH FDH2209029_00Z-GEFS</v>
      </c>
      <c r="I347">
        <v>338</v>
      </c>
      <c r="J347" s="4">
        <f ca="1">32+ 1.8*RTD("ice.xl",,$H347,_xll.ICEFldID(J$8))</f>
        <v>82.183999999999997</v>
      </c>
      <c r="K347" s="5">
        <f ca="1">32+ 1.8*RTD("ice.xl",,$H347,_xll.ICEFldID(K$8))</f>
        <v>82.183999999999997</v>
      </c>
      <c r="L347" s="4">
        <f ca="1">RTD("ice.xl",,$H347,_xll.ICEFldID(L$8))</f>
        <v>66.400000000000006</v>
      </c>
      <c r="M347" s="6" t="e">
        <f ca="1">RTD("ice.xl",,$H347,_xll.ICEFldID(M$8))/25.4</f>
        <v>#VALUE!</v>
      </c>
      <c r="N347" s="4">
        <f ca="1">RTD("ice.xl",,$H347,_xll.ICEFldID(N$8))/25.4</f>
        <v>0</v>
      </c>
      <c r="O347" s="5">
        <f ca="1">RTD("ice.xl",,$H347,_xll.ICEFldID(O$8))</f>
        <v>37</v>
      </c>
      <c r="P347" s="5">
        <f ca="1">RTD("ice.xl",,$H347,_xll.ICEFldID(P$8))</f>
        <v>144.19999999999999</v>
      </c>
      <c r="Q347" s="5">
        <f ca="1">RTD("ice.xl",,$H347,_xll.ICEFldID(Q$8))</f>
        <v>2.2000000000000002</v>
      </c>
      <c r="R347" s="4">
        <f t="shared" ca="1" si="61"/>
        <v>2.2000000000000002</v>
      </c>
      <c r="Z347" s="4">
        <f t="shared" ca="1" si="65"/>
        <v>86.118145433165665</v>
      </c>
      <c r="AA347" s="4">
        <f t="shared" ca="1" si="66"/>
        <v>85.991965038319492</v>
      </c>
      <c r="AB347" s="7">
        <f t="shared" ca="1" si="67"/>
        <v>85.991965038319492</v>
      </c>
      <c r="AC347" s="7" t="e">
        <f t="shared" ca="1" si="68"/>
        <v>#NUM!</v>
      </c>
      <c r="AD347" s="7">
        <f t="shared" ca="1" si="69"/>
        <v>84.200413038319496</v>
      </c>
      <c r="AE347" s="7">
        <f t="shared" ca="1" si="70"/>
        <v>83.223200000000006</v>
      </c>
    </row>
    <row r="348" spans="5:31" x14ac:dyDescent="0.35">
      <c r="E348" s="23">
        <f t="shared" ca="1" si="73"/>
        <v>44806.416666665842</v>
      </c>
      <c r="F348" s="19">
        <f t="shared" ca="1" si="73"/>
        <v>44806.416666665842</v>
      </c>
      <c r="G348" s="20">
        <f t="shared" si="72"/>
        <v>10</v>
      </c>
      <c r="H348" t="str">
        <f t="shared" ca="1" si="64"/>
        <v>KIAH FDH22090210_00Z-GEFS</v>
      </c>
      <c r="I348">
        <v>339</v>
      </c>
      <c r="J348" s="4" t="e">
        <f ca="1">32+ 1.8*RTD("ice.xl",,$H348,_xll.ICEFldID(J$8))</f>
        <v>#VALUE!</v>
      </c>
      <c r="K348" s="5" t="e">
        <f ca="1">32+ 1.8*RTD("ice.xl",,$H348,_xll.ICEFldID(K$8))</f>
        <v>#VALUE!</v>
      </c>
      <c r="L348" s="4" t="str">
        <f ca="1">RTD("ice.xl",,$H348,_xll.ICEFldID(L$8))</f>
        <v/>
      </c>
      <c r="M348" s="6" t="e">
        <f ca="1">RTD("ice.xl",,$H348,_xll.ICEFldID(M$8))/25.4</f>
        <v>#VALUE!</v>
      </c>
      <c r="N348" s="4" t="e">
        <f ca="1">RTD("ice.xl",,$H348,_xll.ICEFldID(N$8))/25.4</f>
        <v>#VALUE!</v>
      </c>
      <c r="O348" s="5" t="str">
        <f ca="1">RTD("ice.xl",,$H348,_xll.ICEFldID(O$8))</f>
        <v/>
      </c>
      <c r="P348" s="5" t="str">
        <f ca="1">RTD("ice.xl",,$H348,_xll.ICEFldID(P$8))</f>
        <v/>
      </c>
      <c r="Q348" s="5" t="str">
        <f ca="1">RTD("ice.xl",,$H348,_xll.ICEFldID(Q$8))</f>
        <v/>
      </c>
      <c r="R348" s="4" t="str">
        <f t="shared" ca="1" si="61"/>
        <v/>
      </c>
      <c r="Z348" s="4" t="e">
        <f t="shared" ca="1" si="65"/>
        <v>#VALUE!</v>
      </c>
      <c r="AA348" s="4" t="e">
        <f t="shared" ca="1" si="66"/>
        <v>#VALUE!</v>
      </c>
      <c r="AB348" s="7" t="e">
        <f t="shared" ca="1" si="67"/>
        <v>#VALUE!</v>
      </c>
      <c r="AC348" s="7" t="e">
        <f t="shared" ca="1" si="68"/>
        <v>#VALUE!</v>
      </c>
      <c r="AD348" s="7" t="e">
        <f t="shared" ca="1" si="69"/>
        <v>#VALUE!</v>
      </c>
      <c r="AE348" s="7" t="e">
        <f t="shared" ca="1" si="70"/>
        <v>#VALUE!</v>
      </c>
    </row>
    <row r="349" spans="5:31" x14ac:dyDescent="0.35">
      <c r="E349" s="23">
        <f t="shared" ca="1" si="73"/>
        <v>44806.458333332506</v>
      </c>
      <c r="F349" s="19">
        <f t="shared" ca="1" si="73"/>
        <v>44806.458333332506</v>
      </c>
      <c r="G349" s="20">
        <f t="shared" si="72"/>
        <v>11</v>
      </c>
      <c r="H349" t="str">
        <f t="shared" ca="1" si="64"/>
        <v>KIAH FDH22090211_00Z-GEFS</v>
      </c>
      <c r="I349">
        <v>340</v>
      </c>
      <c r="J349" s="4" t="e">
        <f ca="1">32+ 1.8*RTD("ice.xl",,$H349,_xll.ICEFldID(J$8))</f>
        <v>#VALUE!</v>
      </c>
      <c r="K349" s="5" t="e">
        <f ca="1">32+ 1.8*RTD("ice.xl",,$H349,_xll.ICEFldID(K$8))</f>
        <v>#VALUE!</v>
      </c>
      <c r="L349" s="4" t="str">
        <f ca="1">RTD("ice.xl",,$H349,_xll.ICEFldID(L$8))</f>
        <v/>
      </c>
      <c r="M349" s="6" t="e">
        <f ca="1">RTD("ice.xl",,$H349,_xll.ICEFldID(M$8))/25.4</f>
        <v>#VALUE!</v>
      </c>
      <c r="N349" s="4" t="e">
        <f ca="1">RTD("ice.xl",,$H349,_xll.ICEFldID(N$8))/25.4</f>
        <v>#VALUE!</v>
      </c>
      <c r="O349" s="5" t="str">
        <f ca="1">RTD("ice.xl",,$H349,_xll.ICEFldID(O$8))</f>
        <v/>
      </c>
      <c r="P349" s="5" t="str">
        <f ca="1">RTD("ice.xl",,$H349,_xll.ICEFldID(P$8))</f>
        <v/>
      </c>
      <c r="Q349" s="5" t="str">
        <f ca="1">RTD("ice.xl",,$H349,_xll.ICEFldID(Q$8))</f>
        <v/>
      </c>
      <c r="R349" s="4" t="str">
        <f t="shared" ca="1" si="61"/>
        <v/>
      </c>
      <c r="Z349" s="4" t="e">
        <f t="shared" ca="1" si="65"/>
        <v>#VALUE!</v>
      </c>
      <c r="AA349" s="4" t="e">
        <f t="shared" ca="1" si="66"/>
        <v>#VALUE!</v>
      </c>
      <c r="AB349" s="7" t="e">
        <f t="shared" ca="1" si="67"/>
        <v>#VALUE!</v>
      </c>
      <c r="AC349" s="7" t="e">
        <f t="shared" ca="1" si="68"/>
        <v>#VALUE!</v>
      </c>
      <c r="AD349" s="7" t="e">
        <f t="shared" ca="1" si="69"/>
        <v>#VALUE!</v>
      </c>
      <c r="AE349" s="7" t="e">
        <f t="shared" ca="1" si="70"/>
        <v>#VALUE!</v>
      </c>
    </row>
    <row r="350" spans="5:31" x14ac:dyDescent="0.35">
      <c r="E350" s="23">
        <f t="shared" ca="1" si="73"/>
        <v>44806.499999999171</v>
      </c>
      <c r="F350" s="19">
        <f t="shared" ca="1" si="73"/>
        <v>44806.499999999171</v>
      </c>
      <c r="G350" s="20">
        <f t="shared" si="72"/>
        <v>12</v>
      </c>
      <c r="H350" t="str">
        <f t="shared" ca="1" si="64"/>
        <v>KIAH FDH22090212_00Z-GEFS</v>
      </c>
      <c r="I350">
        <v>341</v>
      </c>
      <c r="J350" s="4" t="e">
        <f ca="1">32+ 1.8*RTD("ice.xl",,$H350,_xll.ICEFldID(J$8))</f>
        <v>#VALUE!</v>
      </c>
      <c r="K350" s="5" t="e">
        <f ca="1">32+ 1.8*RTD("ice.xl",,$H350,_xll.ICEFldID(K$8))</f>
        <v>#VALUE!</v>
      </c>
      <c r="L350" s="4" t="str">
        <f ca="1">RTD("ice.xl",,$H350,_xll.ICEFldID(L$8))</f>
        <v/>
      </c>
      <c r="M350" s="6" t="e">
        <f ca="1">RTD("ice.xl",,$H350,_xll.ICEFldID(M$8))/25.4</f>
        <v>#VALUE!</v>
      </c>
      <c r="N350" s="4" t="e">
        <f ca="1">RTD("ice.xl",,$H350,_xll.ICEFldID(N$8))/25.4</f>
        <v>#VALUE!</v>
      </c>
      <c r="O350" s="5" t="str">
        <f ca="1">RTD("ice.xl",,$H350,_xll.ICEFldID(O$8))</f>
        <v/>
      </c>
      <c r="P350" s="5" t="str">
        <f ca="1">RTD("ice.xl",,$H350,_xll.ICEFldID(P$8))</f>
        <v/>
      </c>
      <c r="Q350" s="5" t="str">
        <f ca="1">RTD("ice.xl",,$H350,_xll.ICEFldID(Q$8))</f>
        <v/>
      </c>
      <c r="R350" s="4" t="str">
        <f t="shared" ca="1" si="61"/>
        <v/>
      </c>
      <c r="Z350" s="4" t="e">
        <f t="shared" ca="1" si="65"/>
        <v>#VALUE!</v>
      </c>
      <c r="AA350" s="4" t="e">
        <f t="shared" ca="1" si="66"/>
        <v>#VALUE!</v>
      </c>
      <c r="AB350" s="7" t="e">
        <f t="shared" ca="1" si="67"/>
        <v>#VALUE!</v>
      </c>
      <c r="AC350" s="7" t="e">
        <f t="shared" ca="1" si="68"/>
        <v>#VALUE!</v>
      </c>
      <c r="AD350" s="7" t="e">
        <f t="shared" ca="1" si="69"/>
        <v>#VALUE!</v>
      </c>
      <c r="AE350" s="7" t="e">
        <f t="shared" ca="1" si="70"/>
        <v>#VALUE!</v>
      </c>
    </row>
    <row r="351" spans="5:31" x14ac:dyDescent="0.35">
      <c r="E351" s="23">
        <f t="shared" ca="1" si="73"/>
        <v>44806.541666665835</v>
      </c>
      <c r="F351" s="19">
        <f t="shared" ca="1" si="73"/>
        <v>44806.541666665835</v>
      </c>
      <c r="G351" s="20">
        <f t="shared" si="72"/>
        <v>13</v>
      </c>
      <c r="H351" t="str">
        <f t="shared" ca="1" si="64"/>
        <v>KIAH FDH22090213_00Z-GEFS</v>
      </c>
      <c r="I351">
        <v>342</v>
      </c>
      <c r="J351" s="4" t="e">
        <f ca="1">32+ 1.8*RTD("ice.xl",,$H351,_xll.ICEFldID(J$8))</f>
        <v>#VALUE!</v>
      </c>
      <c r="K351" s="5" t="e">
        <f ca="1">32+ 1.8*RTD("ice.xl",,$H351,_xll.ICEFldID(K$8))</f>
        <v>#VALUE!</v>
      </c>
      <c r="L351" s="4" t="str">
        <f ca="1">RTD("ice.xl",,$H351,_xll.ICEFldID(L$8))</f>
        <v/>
      </c>
      <c r="M351" s="6" t="e">
        <f ca="1">RTD("ice.xl",,$H351,_xll.ICEFldID(M$8))/25.4</f>
        <v>#VALUE!</v>
      </c>
      <c r="N351" s="4" t="e">
        <f ca="1">RTD("ice.xl",,$H351,_xll.ICEFldID(N$8))/25.4</f>
        <v>#VALUE!</v>
      </c>
      <c r="O351" s="5" t="str">
        <f ca="1">RTD("ice.xl",,$H351,_xll.ICEFldID(O$8))</f>
        <v/>
      </c>
      <c r="P351" s="5" t="str">
        <f ca="1">RTD("ice.xl",,$H351,_xll.ICEFldID(P$8))</f>
        <v/>
      </c>
      <c r="Q351" s="5" t="str">
        <f ca="1">RTD("ice.xl",,$H351,_xll.ICEFldID(Q$8))</f>
        <v/>
      </c>
      <c r="R351" s="4" t="str">
        <f t="shared" ca="1" si="61"/>
        <v/>
      </c>
      <c r="Z351" s="4" t="e">
        <f t="shared" ca="1" si="65"/>
        <v>#VALUE!</v>
      </c>
      <c r="AA351" s="4" t="e">
        <f t="shared" ca="1" si="66"/>
        <v>#VALUE!</v>
      </c>
      <c r="AB351" s="7" t="e">
        <f t="shared" ca="1" si="67"/>
        <v>#VALUE!</v>
      </c>
      <c r="AC351" s="7" t="e">
        <f t="shared" ca="1" si="68"/>
        <v>#VALUE!</v>
      </c>
      <c r="AD351" s="7" t="e">
        <f t="shared" ca="1" si="69"/>
        <v>#VALUE!</v>
      </c>
      <c r="AE351" s="7" t="e">
        <f t="shared" ca="1" si="70"/>
        <v>#VALUE!</v>
      </c>
    </row>
    <row r="352" spans="5:31" x14ac:dyDescent="0.35">
      <c r="E352" s="23">
        <f t="shared" ca="1" si="73"/>
        <v>44806.583333332499</v>
      </c>
      <c r="F352" s="19">
        <f t="shared" ca="1" si="73"/>
        <v>44806.583333332499</v>
      </c>
      <c r="G352" s="20">
        <f t="shared" si="72"/>
        <v>14</v>
      </c>
      <c r="H352" t="str">
        <f t="shared" ca="1" si="64"/>
        <v>KIAH FDH22090214_00Z-GEFS</v>
      </c>
      <c r="I352">
        <v>343</v>
      </c>
      <c r="J352" s="4" t="e">
        <f ca="1">32+ 1.8*RTD("ice.xl",,$H352,_xll.ICEFldID(J$8))</f>
        <v>#VALUE!</v>
      </c>
      <c r="K352" s="5" t="e">
        <f ca="1">32+ 1.8*RTD("ice.xl",,$H352,_xll.ICEFldID(K$8))</f>
        <v>#VALUE!</v>
      </c>
      <c r="L352" s="4" t="str">
        <f ca="1">RTD("ice.xl",,$H352,_xll.ICEFldID(L$8))</f>
        <v/>
      </c>
      <c r="M352" s="6" t="e">
        <f ca="1">RTD("ice.xl",,$H352,_xll.ICEFldID(M$8))/25.4</f>
        <v>#VALUE!</v>
      </c>
      <c r="N352" s="4" t="e">
        <f ca="1">RTD("ice.xl",,$H352,_xll.ICEFldID(N$8))/25.4</f>
        <v>#VALUE!</v>
      </c>
      <c r="O352" s="5" t="str">
        <f ca="1">RTD("ice.xl",,$H352,_xll.ICEFldID(O$8))</f>
        <v/>
      </c>
      <c r="P352" s="5" t="str">
        <f ca="1">RTD("ice.xl",,$H352,_xll.ICEFldID(P$8))</f>
        <v/>
      </c>
      <c r="Q352" s="5" t="str">
        <f ca="1">RTD("ice.xl",,$H352,_xll.ICEFldID(Q$8))</f>
        <v/>
      </c>
      <c r="R352" s="4" t="str">
        <f t="shared" ca="1" si="61"/>
        <v/>
      </c>
      <c r="Z352" s="4" t="e">
        <f t="shared" ca="1" si="65"/>
        <v>#VALUE!</v>
      </c>
      <c r="AA352" s="4" t="e">
        <f t="shared" ca="1" si="66"/>
        <v>#VALUE!</v>
      </c>
      <c r="AB352" s="7" t="e">
        <f t="shared" ca="1" si="67"/>
        <v>#VALUE!</v>
      </c>
      <c r="AC352" s="7" t="e">
        <f t="shared" ca="1" si="68"/>
        <v>#VALUE!</v>
      </c>
      <c r="AD352" s="7" t="e">
        <f t="shared" ca="1" si="69"/>
        <v>#VALUE!</v>
      </c>
      <c r="AE352" s="7" t="e">
        <f t="shared" ca="1" si="70"/>
        <v>#VALUE!</v>
      </c>
    </row>
    <row r="353" spans="5:31" x14ac:dyDescent="0.35">
      <c r="E353" s="23">
        <f t="shared" ca="1" si="73"/>
        <v>44806.624999999163</v>
      </c>
      <c r="F353" s="19">
        <f t="shared" ca="1" si="73"/>
        <v>44806.624999999163</v>
      </c>
      <c r="G353" s="20">
        <f t="shared" si="72"/>
        <v>15</v>
      </c>
      <c r="H353" t="str">
        <f t="shared" ca="1" si="64"/>
        <v>KIAH FDH22090215_00Z-GEFS</v>
      </c>
      <c r="I353">
        <v>344</v>
      </c>
      <c r="J353" s="4" t="e">
        <f ca="1">32+ 1.8*RTD("ice.xl",,$H353,_xll.ICEFldID(J$8))</f>
        <v>#VALUE!</v>
      </c>
      <c r="K353" s="5" t="e">
        <f ca="1">32+ 1.8*RTD("ice.xl",,$H353,_xll.ICEFldID(K$8))</f>
        <v>#VALUE!</v>
      </c>
      <c r="L353" s="4" t="str">
        <f ca="1">RTD("ice.xl",,$H353,_xll.ICEFldID(L$8))</f>
        <v/>
      </c>
      <c r="M353" s="6" t="e">
        <f ca="1">RTD("ice.xl",,$H353,_xll.ICEFldID(M$8))/25.4</f>
        <v>#VALUE!</v>
      </c>
      <c r="N353" s="4" t="e">
        <f ca="1">RTD("ice.xl",,$H353,_xll.ICEFldID(N$8))/25.4</f>
        <v>#VALUE!</v>
      </c>
      <c r="O353" s="5" t="str">
        <f ca="1">RTD("ice.xl",,$H353,_xll.ICEFldID(O$8))</f>
        <v/>
      </c>
      <c r="P353" s="5" t="str">
        <f ca="1">RTD("ice.xl",,$H353,_xll.ICEFldID(P$8))</f>
        <v/>
      </c>
      <c r="Q353" s="5" t="str">
        <f ca="1">RTD("ice.xl",,$H353,_xll.ICEFldID(Q$8))</f>
        <v/>
      </c>
      <c r="R353" s="4" t="str">
        <f t="shared" ca="1" si="61"/>
        <v/>
      </c>
      <c r="Z353" s="4" t="e">
        <f t="shared" ca="1" si="65"/>
        <v>#VALUE!</v>
      </c>
      <c r="AA353" s="4" t="e">
        <f t="shared" ca="1" si="66"/>
        <v>#VALUE!</v>
      </c>
      <c r="AB353" s="7" t="e">
        <f t="shared" ca="1" si="67"/>
        <v>#VALUE!</v>
      </c>
      <c r="AC353" s="7" t="e">
        <f t="shared" ca="1" si="68"/>
        <v>#VALUE!</v>
      </c>
      <c r="AD353" s="7" t="e">
        <f t="shared" ca="1" si="69"/>
        <v>#VALUE!</v>
      </c>
      <c r="AE353" s="7" t="e">
        <f t="shared" ca="1" si="70"/>
        <v>#VALUE!</v>
      </c>
    </row>
    <row r="354" spans="5:31" x14ac:dyDescent="0.35">
      <c r="E354" s="23">
        <f t="shared" ca="1" si="73"/>
        <v>44806.666666665828</v>
      </c>
      <c r="F354" s="19">
        <f t="shared" ca="1" si="73"/>
        <v>44806.666666665828</v>
      </c>
      <c r="G354" s="20">
        <f t="shared" si="72"/>
        <v>16</v>
      </c>
      <c r="H354" t="str">
        <f t="shared" ca="1" si="64"/>
        <v>KIAH FDH22090216_00Z-GEFS</v>
      </c>
      <c r="I354">
        <v>345</v>
      </c>
      <c r="J354" s="4" t="e">
        <f ca="1">32+ 1.8*RTD("ice.xl",,$H354,_xll.ICEFldID(J$8))</f>
        <v>#VALUE!</v>
      </c>
      <c r="K354" s="5" t="e">
        <f ca="1">32+ 1.8*RTD("ice.xl",,$H354,_xll.ICEFldID(K$8))</f>
        <v>#VALUE!</v>
      </c>
      <c r="L354" s="4" t="str">
        <f ca="1">RTD("ice.xl",,$H354,_xll.ICEFldID(L$8))</f>
        <v/>
      </c>
      <c r="M354" s="6" t="e">
        <f ca="1">RTD("ice.xl",,$H354,_xll.ICEFldID(M$8))/25.4</f>
        <v>#VALUE!</v>
      </c>
      <c r="N354" s="4" t="e">
        <f ca="1">RTD("ice.xl",,$H354,_xll.ICEFldID(N$8))/25.4</f>
        <v>#VALUE!</v>
      </c>
      <c r="O354" s="5" t="str">
        <f ca="1">RTD("ice.xl",,$H354,_xll.ICEFldID(O$8))</f>
        <v/>
      </c>
      <c r="P354" s="5" t="str">
        <f ca="1">RTD("ice.xl",,$H354,_xll.ICEFldID(P$8))</f>
        <v/>
      </c>
      <c r="Q354" s="5" t="str">
        <f ca="1">RTD("ice.xl",,$H354,_xll.ICEFldID(Q$8))</f>
        <v/>
      </c>
      <c r="R354" s="4" t="str">
        <f t="shared" ca="1" si="61"/>
        <v/>
      </c>
      <c r="Z354" s="4" t="e">
        <f t="shared" ca="1" si="65"/>
        <v>#VALUE!</v>
      </c>
      <c r="AA354" s="4" t="e">
        <f t="shared" ca="1" si="66"/>
        <v>#VALUE!</v>
      </c>
      <c r="AB354" s="7" t="e">
        <f t="shared" ca="1" si="67"/>
        <v>#VALUE!</v>
      </c>
      <c r="AC354" s="7" t="e">
        <f t="shared" ca="1" si="68"/>
        <v>#VALUE!</v>
      </c>
      <c r="AD354" s="7" t="e">
        <f t="shared" ca="1" si="69"/>
        <v>#VALUE!</v>
      </c>
      <c r="AE354" s="7" t="e">
        <f t="shared" ca="1" si="70"/>
        <v>#VALUE!</v>
      </c>
    </row>
    <row r="355" spans="5:31" x14ac:dyDescent="0.35">
      <c r="E355" s="23">
        <f t="shared" ca="1" si="73"/>
        <v>44806.708333332492</v>
      </c>
      <c r="F355" s="19">
        <f t="shared" ca="1" si="73"/>
        <v>44806.708333332492</v>
      </c>
      <c r="G355" s="20">
        <f t="shared" si="72"/>
        <v>17</v>
      </c>
      <c r="H355" t="str">
        <f t="shared" ca="1" si="64"/>
        <v>KIAH FDH22090217_00Z-GEFS</v>
      </c>
      <c r="I355">
        <v>346</v>
      </c>
      <c r="J355" s="4" t="e">
        <f ca="1">32+ 1.8*RTD("ice.xl",,$H355,_xll.ICEFldID(J$8))</f>
        <v>#VALUE!</v>
      </c>
      <c r="K355" s="5" t="e">
        <f ca="1">32+ 1.8*RTD("ice.xl",,$H355,_xll.ICEFldID(K$8))</f>
        <v>#VALUE!</v>
      </c>
      <c r="L355" s="4" t="str">
        <f ca="1">RTD("ice.xl",,$H355,_xll.ICEFldID(L$8))</f>
        <v/>
      </c>
      <c r="M355" s="6" t="e">
        <f ca="1">RTD("ice.xl",,$H355,_xll.ICEFldID(M$8))/25.4</f>
        <v>#VALUE!</v>
      </c>
      <c r="N355" s="4" t="e">
        <f ca="1">RTD("ice.xl",,$H355,_xll.ICEFldID(N$8))/25.4</f>
        <v>#VALUE!</v>
      </c>
      <c r="O355" s="5" t="str">
        <f ca="1">RTD("ice.xl",,$H355,_xll.ICEFldID(O$8))</f>
        <v/>
      </c>
      <c r="P355" s="5" t="str">
        <f ca="1">RTD("ice.xl",,$H355,_xll.ICEFldID(P$8))</f>
        <v/>
      </c>
      <c r="Q355" s="5" t="str">
        <f ca="1">RTD("ice.xl",,$H355,_xll.ICEFldID(Q$8))</f>
        <v/>
      </c>
      <c r="R355" s="4" t="str">
        <f t="shared" ca="1" si="61"/>
        <v/>
      </c>
      <c r="Z355" s="4" t="e">
        <f t="shared" ca="1" si="65"/>
        <v>#VALUE!</v>
      </c>
      <c r="AA355" s="4" t="e">
        <f t="shared" ca="1" si="66"/>
        <v>#VALUE!</v>
      </c>
      <c r="AB355" s="7" t="e">
        <f t="shared" ca="1" si="67"/>
        <v>#VALUE!</v>
      </c>
      <c r="AC355" s="7" t="e">
        <f t="shared" ca="1" si="68"/>
        <v>#VALUE!</v>
      </c>
      <c r="AD355" s="7" t="e">
        <f t="shared" ca="1" si="69"/>
        <v>#VALUE!</v>
      </c>
      <c r="AE355" s="7" t="e">
        <f t="shared" ca="1" si="70"/>
        <v>#VALUE!</v>
      </c>
    </row>
    <row r="356" spans="5:31" x14ac:dyDescent="0.35">
      <c r="E356" s="23">
        <f t="shared" ca="1" si="73"/>
        <v>44806.749999999156</v>
      </c>
      <c r="F356" s="19">
        <f t="shared" ca="1" si="73"/>
        <v>44806.749999999156</v>
      </c>
      <c r="G356" s="20">
        <f t="shared" si="72"/>
        <v>18</v>
      </c>
      <c r="H356" t="str">
        <f t="shared" ca="1" si="64"/>
        <v>KIAH FDH22090218_00Z-GEFS</v>
      </c>
      <c r="I356">
        <v>347</v>
      </c>
      <c r="J356" s="4" t="e">
        <f ca="1">32+ 1.8*RTD("ice.xl",,$H356,_xll.ICEFldID(J$8))</f>
        <v>#VALUE!</v>
      </c>
      <c r="K356" s="5" t="e">
        <f ca="1">32+ 1.8*RTD("ice.xl",,$H356,_xll.ICEFldID(K$8))</f>
        <v>#VALUE!</v>
      </c>
      <c r="L356" s="4" t="str">
        <f ca="1">RTD("ice.xl",,$H356,_xll.ICEFldID(L$8))</f>
        <v/>
      </c>
      <c r="M356" s="6" t="e">
        <f ca="1">RTD("ice.xl",,$H356,_xll.ICEFldID(M$8))/25.4</f>
        <v>#VALUE!</v>
      </c>
      <c r="N356" s="4" t="e">
        <f ca="1">RTD("ice.xl",,$H356,_xll.ICEFldID(N$8))/25.4</f>
        <v>#VALUE!</v>
      </c>
      <c r="O356" s="5" t="str">
        <f ca="1">RTD("ice.xl",,$H356,_xll.ICEFldID(O$8))</f>
        <v/>
      </c>
      <c r="P356" s="5" t="str">
        <f ca="1">RTD("ice.xl",,$H356,_xll.ICEFldID(P$8))</f>
        <v/>
      </c>
      <c r="Q356" s="5" t="str">
        <f ca="1">RTD("ice.xl",,$H356,_xll.ICEFldID(Q$8))</f>
        <v/>
      </c>
      <c r="R356" s="4" t="str">
        <f t="shared" ref="R356:R393" ca="1" si="74">Q356</f>
        <v/>
      </c>
      <c r="Z356" s="4" t="e">
        <f t="shared" ca="1" si="65"/>
        <v>#VALUE!</v>
      </c>
      <c r="AA356" s="4" t="e">
        <f t="shared" ca="1" si="66"/>
        <v>#VALUE!</v>
      </c>
      <c r="AB356" s="7" t="e">
        <f t="shared" ca="1" si="67"/>
        <v>#VALUE!</v>
      </c>
      <c r="AC356" s="7" t="e">
        <f t="shared" ca="1" si="68"/>
        <v>#VALUE!</v>
      </c>
      <c r="AD356" s="7" t="e">
        <f t="shared" ca="1" si="69"/>
        <v>#VALUE!</v>
      </c>
      <c r="AE356" s="7" t="e">
        <f t="shared" ca="1" si="70"/>
        <v>#VALUE!</v>
      </c>
    </row>
    <row r="357" spans="5:31" x14ac:dyDescent="0.35">
      <c r="E357" s="23">
        <f t="shared" ca="1" si="73"/>
        <v>44806.79166666582</v>
      </c>
      <c r="F357" s="19">
        <f t="shared" ca="1" si="73"/>
        <v>44806.79166666582</v>
      </c>
      <c r="G357" s="20">
        <f t="shared" si="72"/>
        <v>19</v>
      </c>
      <c r="H357" t="str">
        <f t="shared" ca="1" si="64"/>
        <v>KIAH FDH22090219_00Z-GEFS</v>
      </c>
      <c r="I357">
        <v>348</v>
      </c>
      <c r="J357" s="4" t="e">
        <f ca="1">32+ 1.8*RTD("ice.xl",,$H357,_xll.ICEFldID(J$8))</f>
        <v>#VALUE!</v>
      </c>
      <c r="K357" s="5" t="e">
        <f ca="1">32+ 1.8*RTD("ice.xl",,$H357,_xll.ICEFldID(K$8))</f>
        <v>#VALUE!</v>
      </c>
      <c r="L357" s="4" t="str">
        <f ca="1">RTD("ice.xl",,$H357,_xll.ICEFldID(L$8))</f>
        <v/>
      </c>
      <c r="M357" s="6" t="e">
        <f ca="1">RTD("ice.xl",,$H357,_xll.ICEFldID(M$8))/25.4</f>
        <v>#VALUE!</v>
      </c>
      <c r="N357" s="4" t="e">
        <f ca="1">RTD("ice.xl",,$H357,_xll.ICEFldID(N$8))/25.4</f>
        <v>#VALUE!</v>
      </c>
      <c r="O357" s="5" t="str">
        <f ca="1">RTD("ice.xl",,$H357,_xll.ICEFldID(O$8))</f>
        <v/>
      </c>
      <c r="P357" s="5" t="str">
        <f ca="1">RTD("ice.xl",,$H357,_xll.ICEFldID(P$8))</f>
        <v/>
      </c>
      <c r="Q357" s="5" t="str">
        <f ca="1">RTD("ice.xl",,$H357,_xll.ICEFldID(Q$8))</f>
        <v/>
      </c>
      <c r="R357" s="4" t="str">
        <f t="shared" ca="1" si="74"/>
        <v/>
      </c>
      <c r="Z357" s="4" t="e">
        <f t="shared" ca="1" si="65"/>
        <v>#VALUE!</v>
      </c>
      <c r="AA357" s="4" t="e">
        <f t="shared" ca="1" si="66"/>
        <v>#VALUE!</v>
      </c>
      <c r="AB357" s="7" t="e">
        <f t="shared" ca="1" si="67"/>
        <v>#VALUE!</v>
      </c>
      <c r="AC357" s="7" t="e">
        <f t="shared" ca="1" si="68"/>
        <v>#VALUE!</v>
      </c>
      <c r="AD357" s="7" t="e">
        <f t="shared" ca="1" si="69"/>
        <v>#VALUE!</v>
      </c>
      <c r="AE357" s="7" t="e">
        <f t="shared" ca="1" si="70"/>
        <v>#VALUE!</v>
      </c>
    </row>
    <row r="358" spans="5:31" x14ac:dyDescent="0.35">
      <c r="E358" s="23">
        <f t="shared" ca="1" si="73"/>
        <v>44806.833333332484</v>
      </c>
      <c r="F358" s="19">
        <f t="shared" ca="1" si="73"/>
        <v>44806.833333332484</v>
      </c>
      <c r="G358" s="20">
        <f t="shared" si="72"/>
        <v>20</v>
      </c>
      <c r="H358" t="str">
        <f t="shared" ca="1" si="64"/>
        <v>KIAH FDH22090220_00Z-GEFS</v>
      </c>
      <c r="I358">
        <v>349</v>
      </c>
      <c r="J358" s="4">
        <f ca="1">32+ 1.8*RTD("ice.xl",,$H358,_xll.ICEFldID(J$8))</f>
        <v>87.061999999999998</v>
      </c>
      <c r="K358" s="5">
        <f ca="1">32+ 1.8*RTD("ice.xl",,$H358,_xll.ICEFldID(K$8))</f>
        <v>87.061999999999998</v>
      </c>
      <c r="L358" s="4">
        <f ca="1">RTD("ice.xl",,$H358,_xll.ICEFldID(L$8))</f>
        <v>56.1</v>
      </c>
      <c r="M358" s="6" t="e">
        <f ca="1">RTD("ice.xl",,$H358,_xll.ICEFldID(M$8))/25.4</f>
        <v>#VALUE!</v>
      </c>
      <c r="N358" s="4">
        <f ca="1">RTD("ice.xl",,$H358,_xll.ICEFldID(N$8))/25.4</f>
        <v>0</v>
      </c>
      <c r="O358" s="5">
        <f ca="1">RTD("ice.xl",,$H358,_xll.ICEFldID(O$8))</f>
        <v>55</v>
      </c>
      <c r="P358" s="5">
        <f ca="1">RTD("ice.xl",,$H358,_xll.ICEFldID(P$8))</f>
        <v>122.8</v>
      </c>
      <c r="Q358" s="5">
        <f ca="1">RTD("ice.xl",,$H358,_xll.ICEFldID(Q$8))</f>
        <v>2.83</v>
      </c>
      <c r="R358" s="4">
        <f t="shared" ca="1" si="74"/>
        <v>2.83</v>
      </c>
      <c r="Z358" s="4">
        <f t="shared" ca="1" si="65"/>
        <v>91.584071450329986</v>
      </c>
      <c r="AA358" s="4">
        <f t="shared" ca="1" si="66"/>
        <v>91.654777459927971</v>
      </c>
      <c r="AB358" s="7">
        <f t="shared" ca="1" si="67"/>
        <v>91.654777459927971</v>
      </c>
      <c r="AC358" s="7" t="e">
        <f t="shared" ca="1" si="68"/>
        <v>#NUM!</v>
      </c>
      <c r="AD358" s="7">
        <f t="shared" ca="1" si="69"/>
        <v>91.690613459927974</v>
      </c>
      <c r="AE358" s="7">
        <f t="shared" ca="1" si="70"/>
        <v>88.104900000000015</v>
      </c>
    </row>
    <row r="359" spans="5:31" x14ac:dyDescent="0.35">
      <c r="E359" s="23">
        <f t="shared" ca="1" si="73"/>
        <v>44806.874999999149</v>
      </c>
      <c r="F359" s="19">
        <f t="shared" ca="1" si="73"/>
        <v>44806.874999999149</v>
      </c>
      <c r="G359" s="20">
        <f t="shared" si="72"/>
        <v>21</v>
      </c>
      <c r="H359" t="str">
        <f t="shared" ca="1" si="64"/>
        <v>KIAH FDH22090221_00Z-GEFS</v>
      </c>
      <c r="I359">
        <v>350</v>
      </c>
      <c r="J359" s="4">
        <f ca="1">32+ 1.8*RTD("ice.xl",,$H359,_xll.ICEFldID(J$8))</f>
        <v>85.73</v>
      </c>
      <c r="K359" s="5">
        <f ca="1">32+ 1.8*RTD("ice.xl",,$H359,_xll.ICEFldID(K$8))</f>
        <v>85.73</v>
      </c>
      <c r="L359" s="4">
        <f ca="1">RTD("ice.xl",,$H359,_xll.ICEFldID(L$8))</f>
        <v>58.7</v>
      </c>
      <c r="M359" s="6" t="e">
        <f ca="1">RTD("ice.xl",,$H359,_xll.ICEFldID(M$8))/25.4</f>
        <v>#VALUE!</v>
      </c>
      <c r="N359" s="4">
        <f ca="1">RTD("ice.xl",,$H359,_xll.ICEFldID(N$8))/25.4</f>
        <v>0</v>
      </c>
      <c r="O359" s="5">
        <f ca="1">RTD("ice.xl",,$H359,_xll.ICEFldID(O$8))</f>
        <v>55</v>
      </c>
      <c r="P359" s="5">
        <f ca="1">RTD("ice.xl",,$H359,_xll.ICEFldID(P$8))</f>
        <v>123</v>
      </c>
      <c r="Q359" s="5">
        <f ca="1">RTD("ice.xl",,$H359,_xll.ICEFldID(Q$8))</f>
        <v>2.69</v>
      </c>
      <c r="R359" s="4">
        <f t="shared" ca="1" si="74"/>
        <v>2.69</v>
      </c>
      <c r="Z359" s="4">
        <f t="shared" ca="1" si="65"/>
        <v>90.075090966319692</v>
      </c>
      <c r="AA359" s="4">
        <f t="shared" ca="1" si="66"/>
        <v>90.145619573247146</v>
      </c>
      <c r="AB359" s="7">
        <f t="shared" ca="1" si="67"/>
        <v>90.145619573247146</v>
      </c>
      <c r="AC359" s="7" t="e">
        <f t="shared" ca="1" si="68"/>
        <v>#NUM!</v>
      </c>
      <c r="AD359" s="7">
        <f t="shared" ca="1" si="69"/>
        <v>89.477599573247147</v>
      </c>
      <c r="AE359" s="7">
        <f t="shared" ca="1" si="70"/>
        <v>86.761900000000011</v>
      </c>
    </row>
    <row r="360" spans="5:31" x14ac:dyDescent="0.35">
      <c r="E360" s="23">
        <f t="shared" ca="1" si="73"/>
        <v>44806.916666665813</v>
      </c>
      <c r="F360" s="19">
        <f t="shared" ca="1" si="73"/>
        <v>44806.916666665813</v>
      </c>
      <c r="G360" s="20">
        <f t="shared" si="72"/>
        <v>22</v>
      </c>
      <c r="H360" t="str">
        <f t="shared" ca="1" si="64"/>
        <v>KIAH FDH22090222_00Z-GEFS</v>
      </c>
      <c r="I360">
        <v>351</v>
      </c>
      <c r="J360" s="4" t="e">
        <f ca="1">32+ 1.8*RTD("ice.xl",,$H360,_xll.ICEFldID(J$8))</f>
        <v>#VALUE!</v>
      </c>
      <c r="K360" s="5" t="e">
        <f ca="1">32+ 1.8*RTD("ice.xl",,$H360,_xll.ICEFldID(K$8))</f>
        <v>#VALUE!</v>
      </c>
      <c r="L360" s="4" t="str">
        <f ca="1">RTD("ice.xl",,$H360,_xll.ICEFldID(L$8))</f>
        <v/>
      </c>
      <c r="M360" s="6" t="e">
        <f ca="1">RTD("ice.xl",,$H360,_xll.ICEFldID(M$8))/25.4</f>
        <v>#VALUE!</v>
      </c>
      <c r="N360" s="4" t="e">
        <f ca="1">RTD("ice.xl",,$H360,_xll.ICEFldID(N$8))/25.4</f>
        <v>#VALUE!</v>
      </c>
      <c r="O360" s="5" t="str">
        <f ca="1">RTD("ice.xl",,$H360,_xll.ICEFldID(O$8))</f>
        <v/>
      </c>
      <c r="P360" s="5" t="str">
        <f ca="1">RTD("ice.xl",,$H360,_xll.ICEFldID(P$8))</f>
        <v/>
      </c>
      <c r="Q360" s="5" t="str">
        <f ca="1">RTD("ice.xl",,$H360,_xll.ICEFldID(Q$8))</f>
        <v/>
      </c>
      <c r="R360" s="4" t="str">
        <f t="shared" ca="1" si="74"/>
        <v/>
      </c>
      <c r="Z360" s="4" t="e">
        <f t="shared" ca="1" si="65"/>
        <v>#VALUE!</v>
      </c>
      <c r="AA360" s="4" t="e">
        <f t="shared" ca="1" si="66"/>
        <v>#VALUE!</v>
      </c>
      <c r="AB360" s="7" t="e">
        <f t="shared" ca="1" si="67"/>
        <v>#VALUE!</v>
      </c>
      <c r="AC360" s="7" t="e">
        <f t="shared" ca="1" si="68"/>
        <v>#VALUE!</v>
      </c>
      <c r="AD360" s="7" t="e">
        <f t="shared" ca="1" si="69"/>
        <v>#VALUE!</v>
      </c>
      <c r="AE360" s="7" t="e">
        <f t="shared" ca="1" si="70"/>
        <v>#VALUE!</v>
      </c>
    </row>
    <row r="361" spans="5:31" x14ac:dyDescent="0.35">
      <c r="E361" s="23">
        <f t="shared" ca="1" si="73"/>
        <v>44806.958333332477</v>
      </c>
      <c r="F361" s="19">
        <f t="shared" ca="1" si="73"/>
        <v>44806.958333332477</v>
      </c>
      <c r="G361" s="20">
        <f t="shared" si="72"/>
        <v>23</v>
      </c>
      <c r="H361" t="str">
        <f t="shared" ca="1" si="64"/>
        <v>KIAH FDH22090223_00Z-GEFS</v>
      </c>
      <c r="I361">
        <v>352</v>
      </c>
      <c r="J361" s="4">
        <f ca="1">32+ 1.8*RTD("ice.xl",,$H361,_xll.ICEFldID(J$8))</f>
        <v>83.048000000000002</v>
      </c>
      <c r="K361" s="5">
        <f ca="1">32+ 1.8*RTD("ice.xl",,$H361,_xll.ICEFldID(K$8))</f>
        <v>83.048000000000002</v>
      </c>
      <c r="L361" s="4">
        <f ca="1">RTD("ice.xl",,$H361,_xll.ICEFldID(L$8))</f>
        <v>63.8</v>
      </c>
      <c r="M361" s="6" t="e">
        <f ca="1">RTD("ice.xl",,$H361,_xll.ICEFldID(M$8))/25.4</f>
        <v>#VALUE!</v>
      </c>
      <c r="N361" s="4">
        <f ca="1">RTD("ice.xl",,$H361,_xll.ICEFldID(N$8))/25.4</f>
        <v>0</v>
      </c>
      <c r="O361" s="5">
        <f ca="1">RTD("ice.xl",,$H361,_xll.ICEFldID(O$8))</f>
        <v>54</v>
      </c>
      <c r="P361" s="5">
        <f ca="1">RTD("ice.xl",,$H361,_xll.ICEFldID(P$8))</f>
        <v>131.30000000000001</v>
      </c>
      <c r="Q361" s="5">
        <f ca="1">RTD("ice.xl",,$H361,_xll.ICEFldID(Q$8))</f>
        <v>2.6</v>
      </c>
      <c r="R361" s="4">
        <f t="shared" ca="1" si="74"/>
        <v>2.6</v>
      </c>
      <c r="Z361" s="4">
        <f t="shared" ca="1" si="65"/>
        <v>87.066554045084388</v>
      </c>
      <c r="AA361" s="4">
        <f t="shared" ca="1" si="66"/>
        <v>86.88656075651086</v>
      </c>
      <c r="AB361" s="7">
        <f t="shared" ca="1" si="67"/>
        <v>86.88656075651086</v>
      </c>
      <c r="AC361" s="7" t="e">
        <f t="shared" ca="1" si="68"/>
        <v>#NUM!</v>
      </c>
      <c r="AD361" s="7">
        <f t="shared" ca="1" si="69"/>
        <v>85.210912756510865</v>
      </c>
      <c r="AE361" s="7">
        <f t="shared" ca="1" si="70"/>
        <v>84.051400000000001</v>
      </c>
    </row>
    <row r="362" spans="5:31" x14ac:dyDescent="0.35">
      <c r="E362" s="23">
        <f t="shared" ca="1" si="73"/>
        <v>44806.999999999141</v>
      </c>
      <c r="F362" s="19">
        <f t="shared" ca="1" si="73"/>
        <v>44806.999999999141</v>
      </c>
      <c r="G362" s="20">
        <f t="shared" si="72"/>
        <v>24</v>
      </c>
      <c r="H362" t="str">
        <f t="shared" ca="1" si="64"/>
        <v>KIAH FDH22090224_00Z-GEFS</v>
      </c>
      <c r="I362">
        <v>353</v>
      </c>
      <c r="J362" s="4">
        <f ca="1">32+ 1.8*RTD("ice.xl",,$H362,_xll.ICEFldID(J$8))</f>
        <v>81.698000000000008</v>
      </c>
      <c r="K362" s="5">
        <f ca="1">32+ 1.8*RTD("ice.xl",,$H362,_xll.ICEFldID(K$8))</f>
        <v>81.698000000000008</v>
      </c>
      <c r="L362" s="4">
        <f ca="1">RTD("ice.xl",,$H362,_xll.ICEFldID(L$8))</f>
        <v>66.400000000000006</v>
      </c>
      <c r="M362" s="6" t="e">
        <f ca="1">RTD("ice.xl",,$H362,_xll.ICEFldID(M$8))/25.4</f>
        <v>#VALUE!</v>
      </c>
      <c r="N362" s="4">
        <f ca="1">RTD("ice.xl",,$H362,_xll.ICEFldID(N$8))/25.4</f>
        <v>0</v>
      </c>
      <c r="O362" s="5">
        <f ca="1">RTD("ice.xl",,$H362,_xll.ICEFldID(O$8))</f>
        <v>54</v>
      </c>
      <c r="P362" s="5">
        <f ca="1">RTD("ice.xl",,$H362,_xll.ICEFldID(P$8))</f>
        <v>136.4</v>
      </c>
      <c r="Q362" s="5">
        <f ca="1">RTD("ice.xl",,$H362,_xll.ICEFldID(Q$8))</f>
        <v>2.62</v>
      </c>
      <c r="R362" s="4">
        <f t="shared" ca="1" si="74"/>
        <v>2.62</v>
      </c>
      <c r="Z362" s="4">
        <f t="shared" ca="1" si="65"/>
        <v>85.553892305504391</v>
      </c>
      <c r="AA362" s="4">
        <f t="shared" ca="1" si="66"/>
        <v>85.16687212305014</v>
      </c>
      <c r="AB362" s="7">
        <f t="shared" ca="1" si="67"/>
        <v>85.16687212305014</v>
      </c>
      <c r="AC362" s="7" t="e">
        <f t="shared" ca="1" si="68"/>
        <v>#NUM!</v>
      </c>
      <c r="AD362" s="7">
        <f t="shared" ca="1" si="69"/>
        <v>83.194528123050148</v>
      </c>
      <c r="AE362" s="7">
        <f t="shared" ca="1" si="70"/>
        <v>82.688600000000008</v>
      </c>
    </row>
    <row r="363" spans="5:31" x14ac:dyDescent="0.35">
      <c r="E363" s="23">
        <f t="shared" ref="E363:F378" ca="1" si="75">E362 + 1/24</f>
        <v>44807.041666665806</v>
      </c>
      <c r="F363" s="19">
        <f t="shared" ca="1" si="75"/>
        <v>44807.041666665806</v>
      </c>
      <c r="G363" s="20">
        <f t="shared" si="72"/>
        <v>1</v>
      </c>
      <c r="H363" t="str">
        <f t="shared" ca="1" si="64"/>
        <v>KIAH FDH2209031_00Z-GEFS</v>
      </c>
      <c r="I363">
        <v>354</v>
      </c>
      <c r="J363" s="4">
        <f ca="1">32+ 1.8*RTD("ice.xl",,$H363,_xll.ICEFldID(J$8))</f>
        <v>80.366</v>
      </c>
      <c r="K363" s="5">
        <f ca="1">32+ 1.8*RTD("ice.xl",,$H363,_xll.ICEFldID(K$8))</f>
        <v>80.366</v>
      </c>
      <c r="L363" s="4">
        <f ca="1">RTD("ice.xl",,$H363,_xll.ICEFldID(L$8))</f>
        <v>69</v>
      </c>
      <c r="M363" s="6" t="e">
        <f ca="1">RTD("ice.xl",,$H363,_xll.ICEFldID(M$8))/25.4</f>
        <v>#VALUE!</v>
      </c>
      <c r="N363" s="4">
        <f ca="1">RTD("ice.xl",,$H363,_xll.ICEFldID(N$8))/25.4</f>
        <v>0</v>
      </c>
      <c r="O363" s="5">
        <f ca="1">RTD("ice.xl",,$H363,_xll.ICEFldID(O$8))</f>
        <v>53</v>
      </c>
      <c r="P363" s="5">
        <f ca="1">RTD("ice.xl",,$H363,_xll.ICEFldID(P$8))</f>
        <v>141.69999999999999</v>
      </c>
      <c r="Q363" s="5">
        <f ca="1">RTD("ice.xl",,$H363,_xll.ICEFldID(Q$8))</f>
        <v>2.67</v>
      </c>
      <c r="R363" s="4">
        <f t="shared" ca="1" si="74"/>
        <v>2.67</v>
      </c>
      <c r="Z363" s="4">
        <f t="shared" ca="1" si="65"/>
        <v>84.056823025275349</v>
      </c>
      <c r="AA363" s="4">
        <f t="shared" ca="1" si="66"/>
        <v>83.414249557742892</v>
      </c>
      <c r="AB363" s="7">
        <f t="shared" ca="1" si="67"/>
        <v>83.414249557742892</v>
      </c>
      <c r="AC363" s="7" t="e">
        <f t="shared" ca="1" si="68"/>
        <v>#NUM!</v>
      </c>
      <c r="AD363" s="7">
        <f t="shared" ca="1" si="69"/>
        <v>81.291369557742897</v>
      </c>
      <c r="AE363" s="7">
        <f t="shared" ca="1" si="70"/>
        <v>81.34559999999999</v>
      </c>
    </row>
    <row r="364" spans="5:31" x14ac:dyDescent="0.35">
      <c r="E364" s="23">
        <f t="shared" ca="1" si="75"/>
        <v>44807.08333333247</v>
      </c>
      <c r="F364" s="19">
        <f t="shared" ca="1" si="75"/>
        <v>44807.08333333247</v>
      </c>
      <c r="G364" s="20">
        <f t="shared" si="72"/>
        <v>2</v>
      </c>
      <c r="H364" t="str">
        <f t="shared" ca="1" si="64"/>
        <v>KIAH FDH2209032_00Z-GEFS</v>
      </c>
      <c r="I364">
        <v>355</v>
      </c>
      <c r="J364" s="4">
        <f ca="1">32+ 1.8*RTD("ice.xl",,$H364,_xll.ICEFldID(J$8))</f>
        <v>79.915999999999997</v>
      </c>
      <c r="K364" s="5">
        <f ca="1">32+ 1.8*RTD("ice.xl",,$H364,_xll.ICEFldID(K$8))</f>
        <v>79.915999999999997</v>
      </c>
      <c r="L364" s="4">
        <f ca="1">RTD("ice.xl",,$H364,_xll.ICEFldID(L$8))</f>
        <v>70</v>
      </c>
      <c r="M364" s="6" t="e">
        <f ca="1">RTD("ice.xl",,$H364,_xll.ICEFldID(M$8))/25.4</f>
        <v>#VALUE!</v>
      </c>
      <c r="N364" s="4">
        <f ca="1">RTD("ice.xl",,$H364,_xll.ICEFldID(N$8))/25.4</f>
        <v>0</v>
      </c>
      <c r="O364" s="5">
        <f ca="1">RTD("ice.xl",,$H364,_xll.ICEFldID(O$8))</f>
        <v>52</v>
      </c>
      <c r="P364" s="5">
        <f ca="1">RTD("ice.xl",,$H364,_xll.ICEFldID(P$8))</f>
        <v>140.4</v>
      </c>
      <c r="Q364" s="5">
        <f ca="1">RTD("ice.xl",,$H364,_xll.ICEFldID(Q$8))</f>
        <v>2.46</v>
      </c>
      <c r="R364" s="4">
        <f t="shared" ca="1" si="74"/>
        <v>2.46</v>
      </c>
      <c r="Z364" s="4">
        <f t="shared" ca="1" si="65"/>
        <v>83.576204459760348</v>
      </c>
      <c r="AA364" s="4">
        <f t="shared" ca="1" si="66"/>
        <v>82.821588840356497</v>
      </c>
      <c r="AB364" s="7">
        <f t="shared" ca="1" si="67"/>
        <v>82.821588840356497</v>
      </c>
      <c r="AC364" s="7" t="e">
        <f t="shared" ca="1" si="68"/>
        <v>#NUM!</v>
      </c>
      <c r="AD364" s="7">
        <f t="shared" ca="1" si="69"/>
        <v>80.696388840356491</v>
      </c>
      <c r="AE364" s="7">
        <f t="shared" ca="1" si="70"/>
        <v>80.897599999999997</v>
      </c>
    </row>
    <row r="365" spans="5:31" x14ac:dyDescent="0.35">
      <c r="E365" s="23">
        <f t="shared" ca="1" si="75"/>
        <v>44807.124999999134</v>
      </c>
      <c r="F365" s="19">
        <f t="shared" ca="1" si="75"/>
        <v>44807.124999999134</v>
      </c>
      <c r="G365" s="20">
        <f t="shared" si="72"/>
        <v>3</v>
      </c>
      <c r="H365" t="str">
        <f t="shared" ca="1" si="64"/>
        <v>KIAH FDH2209033_00Z-GEFS</v>
      </c>
      <c r="I365">
        <v>356</v>
      </c>
      <c r="J365" s="4">
        <f ca="1">32+ 1.8*RTD("ice.xl",,$H365,_xll.ICEFldID(J$8))</f>
        <v>79.466000000000008</v>
      </c>
      <c r="K365" s="5">
        <f ca="1">32+ 1.8*RTD("ice.xl",,$H365,_xll.ICEFldID(K$8))</f>
        <v>79.466000000000008</v>
      </c>
      <c r="L365" s="4">
        <f ca="1">RTD("ice.xl",,$H365,_xll.ICEFldID(L$8))</f>
        <v>71.099999999999994</v>
      </c>
      <c r="M365" s="6" t="e">
        <f ca="1">RTD("ice.xl",,$H365,_xll.ICEFldID(M$8))/25.4</f>
        <v>#VALUE!</v>
      </c>
      <c r="N365" s="4">
        <f ca="1">RTD("ice.xl",,$H365,_xll.ICEFldID(N$8))/25.4</f>
        <v>0</v>
      </c>
      <c r="O365" s="5">
        <f ca="1">RTD("ice.xl",,$H365,_xll.ICEFldID(O$8))</f>
        <v>51</v>
      </c>
      <c r="P365" s="5">
        <f ca="1">RTD("ice.xl",,$H365,_xll.ICEFldID(P$8))</f>
        <v>139.5</v>
      </c>
      <c r="Q365" s="5">
        <f ca="1">RTD("ice.xl",,$H365,_xll.ICEFldID(Q$8))</f>
        <v>2.2799999999999998</v>
      </c>
      <c r="R365" s="4">
        <f t="shared" ca="1" si="74"/>
        <v>2.2799999999999998</v>
      </c>
      <c r="Z365" s="4">
        <f t="shared" ca="1" si="65"/>
        <v>83.099170887479801</v>
      </c>
      <c r="AA365" s="4">
        <f t="shared" ca="1" si="66"/>
        <v>82.22616359100121</v>
      </c>
      <c r="AB365" s="7">
        <f t="shared" ca="1" si="67"/>
        <v>82.22616359100121</v>
      </c>
      <c r="AC365" s="7" t="e">
        <f t="shared" ca="1" si="68"/>
        <v>#NUM!</v>
      </c>
      <c r="AD365" s="7">
        <f t="shared" ca="1" si="69"/>
        <v>80.131711591001206</v>
      </c>
      <c r="AE365" s="7">
        <f t="shared" ca="1" si="70"/>
        <v>80.454300000000018</v>
      </c>
    </row>
    <row r="366" spans="5:31" x14ac:dyDescent="0.35">
      <c r="E366" s="23">
        <f t="shared" ca="1" si="75"/>
        <v>44807.166666665798</v>
      </c>
      <c r="F366" s="19">
        <f t="shared" ca="1" si="75"/>
        <v>44807.166666665798</v>
      </c>
      <c r="G366" s="20">
        <f t="shared" si="72"/>
        <v>4</v>
      </c>
      <c r="H366" t="str">
        <f t="shared" ca="1" si="64"/>
        <v>KIAH FDH2209034_00Z-GEFS</v>
      </c>
      <c r="I366">
        <v>357</v>
      </c>
      <c r="J366" s="4">
        <f ca="1">32+ 1.8*RTD("ice.xl",,$H366,_xll.ICEFldID(J$8))</f>
        <v>79.016000000000005</v>
      </c>
      <c r="K366" s="5">
        <f ca="1">32+ 1.8*RTD("ice.xl",,$H366,_xll.ICEFldID(K$8))</f>
        <v>79.016000000000005</v>
      </c>
      <c r="L366" s="4">
        <f ca="1">RTD("ice.xl",,$H366,_xll.ICEFldID(L$8))</f>
        <v>72.099999999999994</v>
      </c>
      <c r="M366" s="6" t="e">
        <f ca="1">RTD("ice.xl",,$H366,_xll.ICEFldID(M$8))/25.4</f>
        <v>#VALUE!</v>
      </c>
      <c r="N366" s="4">
        <f ca="1">RTD("ice.xl",,$H366,_xll.ICEFldID(N$8))/25.4</f>
        <v>0</v>
      </c>
      <c r="O366" s="5">
        <f ca="1">RTD("ice.xl",,$H366,_xll.ICEFldID(O$8))</f>
        <v>50</v>
      </c>
      <c r="P366" s="5">
        <f ca="1">RTD("ice.xl",,$H366,_xll.ICEFldID(P$8))</f>
        <v>138.5</v>
      </c>
      <c r="Q366" s="5">
        <f ca="1">RTD("ice.xl",,$H366,_xll.ICEFldID(Q$8))</f>
        <v>2.14</v>
      </c>
      <c r="R366" s="4">
        <f t="shared" ca="1" si="74"/>
        <v>2.14</v>
      </c>
      <c r="Z366" s="4">
        <f t="shared" ca="1" si="65"/>
        <v>82.622686193845055</v>
      </c>
      <c r="AA366" s="4">
        <f t="shared" ca="1" si="66"/>
        <v>81.606188319884964</v>
      </c>
      <c r="AB366" s="7">
        <f t="shared" ca="1" si="67"/>
        <v>81.606188319884964</v>
      </c>
      <c r="AC366" s="7" t="e">
        <f t="shared" ca="1" si="68"/>
        <v>#NUM!</v>
      </c>
      <c r="AD366" s="7">
        <f t="shared" ca="1" si="69"/>
        <v>79.546316319884966</v>
      </c>
      <c r="AE366" s="7">
        <f t="shared" ca="1" si="70"/>
        <v>80.00630000000001</v>
      </c>
    </row>
    <row r="367" spans="5:31" x14ac:dyDescent="0.35">
      <c r="E367" s="23">
        <f t="shared" ca="1" si="75"/>
        <v>44807.208333332463</v>
      </c>
      <c r="F367" s="19">
        <f t="shared" ca="1" si="75"/>
        <v>44807.208333332463</v>
      </c>
      <c r="G367" s="20">
        <f t="shared" si="72"/>
        <v>5</v>
      </c>
      <c r="H367" t="str">
        <f t="shared" ca="1" si="64"/>
        <v>KIAH FDH2209035_00Z-GEFS</v>
      </c>
      <c r="I367">
        <v>358</v>
      </c>
      <c r="J367" s="4">
        <f ca="1">32+ 1.8*RTD("ice.xl",,$H367,_xll.ICEFldID(J$8))</f>
        <v>78.566000000000003</v>
      </c>
      <c r="K367" s="5">
        <f ca="1">32+ 1.8*RTD("ice.xl",,$H367,_xll.ICEFldID(K$8))</f>
        <v>78.566000000000003</v>
      </c>
      <c r="L367" s="4">
        <f ca="1">RTD("ice.xl",,$H367,_xll.ICEFldID(L$8))</f>
        <v>73.2</v>
      </c>
      <c r="M367" s="6" t="e">
        <f ca="1">RTD("ice.xl",,$H367,_xll.ICEFldID(M$8))/25.4</f>
        <v>#VALUE!</v>
      </c>
      <c r="N367" s="4">
        <f ca="1">RTD("ice.xl",,$H367,_xll.ICEFldID(N$8))/25.4</f>
        <v>0</v>
      </c>
      <c r="O367" s="5">
        <f ca="1">RTD("ice.xl",,$H367,_xll.ICEFldID(O$8))</f>
        <v>48</v>
      </c>
      <c r="P367" s="5">
        <f ca="1">RTD("ice.xl",,$H367,_xll.ICEFldID(P$8))</f>
        <v>138.69999999999999</v>
      </c>
      <c r="Q367" s="5">
        <f ca="1">RTD("ice.xl",,$H367,_xll.ICEFldID(Q$8))</f>
        <v>2.0499999999999998</v>
      </c>
      <c r="R367" s="4">
        <f t="shared" ca="1" si="74"/>
        <v>2.0499999999999998</v>
      </c>
      <c r="Z367" s="4">
        <f t="shared" ca="1" si="65"/>
        <v>82.142470864001751</v>
      </c>
      <c r="AA367" s="4">
        <f t="shared" ca="1" si="66"/>
        <v>79.563000000000002</v>
      </c>
      <c r="AB367" s="7">
        <f t="shared" ca="1" si="67"/>
        <v>80.978617367217652</v>
      </c>
      <c r="AC367" s="7" t="e">
        <f t="shared" ca="1" si="68"/>
        <v>#NUM!</v>
      </c>
      <c r="AD367" s="7">
        <f t="shared" ca="1" si="69"/>
        <v>78.988193367217647</v>
      </c>
      <c r="AE367" s="7">
        <f t="shared" ca="1" si="70"/>
        <v>79.563000000000002</v>
      </c>
    </row>
    <row r="368" spans="5:31" x14ac:dyDescent="0.35">
      <c r="E368" s="23">
        <f t="shared" ca="1" si="75"/>
        <v>44807.249999999127</v>
      </c>
      <c r="F368" s="19">
        <f t="shared" ca="1" si="75"/>
        <v>44807.249999999127</v>
      </c>
      <c r="G368" s="20">
        <f t="shared" si="72"/>
        <v>6</v>
      </c>
      <c r="H368" t="str">
        <f t="shared" ca="1" si="64"/>
        <v>KIAH FDH2209036_00Z-GEFS</v>
      </c>
      <c r="I368">
        <v>359</v>
      </c>
      <c r="J368" s="4">
        <f ca="1">32+ 1.8*RTD("ice.xl",,$H368,_xll.ICEFldID(J$8))</f>
        <v>78.116</v>
      </c>
      <c r="K368" s="5">
        <f ca="1">32+ 1.8*RTD("ice.xl",,$H368,_xll.ICEFldID(K$8))</f>
        <v>78.116</v>
      </c>
      <c r="L368" s="4">
        <f ca="1">RTD("ice.xl",,$H368,_xll.ICEFldID(L$8))</f>
        <v>74.2</v>
      </c>
      <c r="M368" s="6" t="e">
        <f ca="1">RTD("ice.xl",,$H368,_xll.ICEFldID(M$8))/25.4</f>
        <v>#VALUE!</v>
      </c>
      <c r="N368" s="4">
        <f ca="1">RTD("ice.xl",,$H368,_xll.ICEFldID(N$8))/25.4</f>
        <v>0</v>
      </c>
      <c r="O368" s="5">
        <f ca="1">RTD("ice.xl",,$H368,_xll.ICEFldID(O$8))</f>
        <v>47</v>
      </c>
      <c r="P368" s="5">
        <f ca="1">RTD("ice.xl",,$H368,_xll.ICEFldID(P$8))</f>
        <v>141.19999999999999</v>
      </c>
      <c r="Q368" s="5">
        <f ca="1">RTD("ice.xl",,$H368,_xll.ICEFldID(Q$8))</f>
        <v>2.02</v>
      </c>
      <c r="R368" s="4">
        <f t="shared" ca="1" si="74"/>
        <v>2.02</v>
      </c>
      <c r="Z368" s="4">
        <f t="shared" ca="1" si="65"/>
        <v>81.653231608351746</v>
      </c>
      <c r="AA368" s="4">
        <f t="shared" ca="1" si="66"/>
        <v>79.114999999999981</v>
      </c>
      <c r="AB368" s="7">
        <f t="shared" ca="1" si="67"/>
        <v>80.329871010141716</v>
      </c>
      <c r="AC368" s="7" t="e">
        <f t="shared" ca="1" si="68"/>
        <v>#NUM!</v>
      </c>
      <c r="AD368" s="7">
        <f t="shared" ca="1" si="69"/>
        <v>78.41092701014172</v>
      </c>
      <c r="AE368" s="7">
        <f t="shared" ca="1" si="70"/>
        <v>79.114999999999981</v>
      </c>
    </row>
    <row r="369" spans="5:31" x14ac:dyDescent="0.35">
      <c r="E369" s="23">
        <f t="shared" ca="1" si="75"/>
        <v>44807.291666665791</v>
      </c>
      <c r="F369" s="19">
        <f t="shared" ca="1" si="75"/>
        <v>44807.291666665791</v>
      </c>
      <c r="G369" s="20">
        <f t="shared" si="72"/>
        <v>7</v>
      </c>
      <c r="H369" t="str">
        <f t="shared" ca="1" si="64"/>
        <v>KIAH FDH2209037_00Z-GEFS</v>
      </c>
      <c r="I369">
        <v>360</v>
      </c>
      <c r="J369" s="4">
        <f ca="1">32+ 1.8*RTD("ice.xl",,$H369,_xll.ICEFldID(J$8))</f>
        <v>77.683999999999997</v>
      </c>
      <c r="K369" s="5">
        <f ca="1">32+ 1.8*RTD("ice.xl",,$H369,_xll.ICEFldID(K$8))</f>
        <v>77.683999999999997</v>
      </c>
      <c r="L369" s="4">
        <f ca="1">RTD("ice.xl",,$H369,_xll.ICEFldID(L$8))</f>
        <v>75.3</v>
      </c>
      <c r="M369" s="6" t="e">
        <f ca="1">RTD("ice.xl",,$H369,_xll.ICEFldID(M$8))/25.4</f>
        <v>#VALUE!</v>
      </c>
      <c r="N369" s="4">
        <f ca="1">RTD("ice.xl",,$H369,_xll.ICEFldID(N$8))/25.4</f>
        <v>0</v>
      </c>
      <c r="O369" s="5">
        <f ca="1">RTD("ice.xl",,$H369,_xll.ICEFldID(O$8))</f>
        <v>46</v>
      </c>
      <c r="P369" s="5">
        <f ca="1">RTD("ice.xl",,$H369,_xll.ICEFldID(P$8))</f>
        <v>143.5</v>
      </c>
      <c r="Q369" s="5">
        <f ca="1">RTD("ice.xl",,$H369,_xll.ICEFldID(Q$8))</f>
        <v>2.06</v>
      </c>
      <c r="R369" s="4">
        <f t="shared" ca="1" si="74"/>
        <v>2.06</v>
      </c>
      <c r="Z369" s="4">
        <f t="shared" ca="1" si="65"/>
        <v>81.169142216365401</v>
      </c>
      <c r="AA369" s="4">
        <f t="shared" ca="1" si="66"/>
        <v>78.691500000000005</v>
      </c>
      <c r="AB369" s="7">
        <f t="shared" ca="1" si="67"/>
        <v>79.695742864985547</v>
      </c>
      <c r="AC369" s="7" t="e">
        <f t="shared" ca="1" si="68"/>
        <v>#NUM!</v>
      </c>
      <c r="AD369" s="7">
        <f t="shared" ca="1" si="69"/>
        <v>77.888438864985545</v>
      </c>
      <c r="AE369" s="7">
        <f t="shared" ca="1" si="70"/>
        <v>78.691500000000005</v>
      </c>
    </row>
    <row r="370" spans="5:31" x14ac:dyDescent="0.35">
      <c r="E370" s="23">
        <f t="shared" ca="1" si="75"/>
        <v>44807.333333332455</v>
      </c>
      <c r="F370" s="19">
        <f t="shared" ca="1" si="75"/>
        <v>44807.333333332455</v>
      </c>
      <c r="G370" s="20">
        <f t="shared" si="72"/>
        <v>8</v>
      </c>
      <c r="H370" t="str">
        <f t="shared" ca="1" si="64"/>
        <v>KIAH FDH2209038_00Z-GEFS</v>
      </c>
      <c r="I370">
        <v>361</v>
      </c>
      <c r="J370" s="4">
        <f ca="1">32+ 1.8*RTD("ice.xl",,$H370,_xll.ICEFldID(J$8))</f>
        <v>80.006</v>
      </c>
      <c r="K370" s="5">
        <f ca="1">32+ 1.8*RTD("ice.xl",,$H370,_xll.ICEFldID(K$8))</f>
        <v>80.006</v>
      </c>
      <c r="L370" s="4">
        <f ca="1">RTD("ice.xl",,$H370,_xll.ICEFldID(L$8))</f>
        <v>70.7</v>
      </c>
      <c r="M370" s="6" t="e">
        <f ca="1">RTD("ice.xl",,$H370,_xll.ICEFldID(M$8))/25.4</f>
        <v>#VALUE!</v>
      </c>
      <c r="N370" s="4">
        <f ca="1">RTD("ice.xl",,$H370,_xll.ICEFldID(N$8))/25.4</f>
        <v>0</v>
      </c>
      <c r="O370" s="5">
        <f ca="1">RTD("ice.xl",,$H370,_xll.ICEFldID(O$8))</f>
        <v>47</v>
      </c>
      <c r="P370" s="5">
        <f ca="1">RTD("ice.xl",,$H370,_xll.ICEFldID(P$8))</f>
        <v>135.1</v>
      </c>
      <c r="Q370" s="5">
        <f ca="1">RTD("ice.xl",,$H370,_xll.ICEFldID(Q$8))</f>
        <v>2.0699999999999998</v>
      </c>
      <c r="R370" s="4">
        <f t="shared" ca="1" si="74"/>
        <v>2.0699999999999998</v>
      </c>
      <c r="Z370" s="4">
        <f t="shared" ca="1" si="65"/>
        <v>83.725257117989941</v>
      </c>
      <c r="AA370" s="4">
        <f t="shared" ca="1" si="66"/>
        <v>83.050573045850143</v>
      </c>
      <c r="AB370" s="7">
        <f t="shared" ca="1" si="67"/>
        <v>83.050573045850143</v>
      </c>
      <c r="AC370" s="7" t="e">
        <f t="shared" ca="1" si="68"/>
        <v>#NUM!</v>
      </c>
      <c r="AD370" s="7">
        <f t="shared" ca="1" si="69"/>
        <v>81.05028904585015</v>
      </c>
      <c r="AE370" s="7">
        <f t="shared" ca="1" si="70"/>
        <v>81.029499999999999</v>
      </c>
    </row>
    <row r="371" spans="5:31" x14ac:dyDescent="0.35">
      <c r="E371" s="23">
        <f t="shared" ca="1" si="75"/>
        <v>44807.37499999912</v>
      </c>
      <c r="F371" s="19">
        <f t="shared" ca="1" si="75"/>
        <v>44807.37499999912</v>
      </c>
      <c r="G371" s="20">
        <f t="shared" si="72"/>
        <v>9</v>
      </c>
      <c r="H371" t="str">
        <f t="shared" ca="1" si="64"/>
        <v>KIAH FDH2209039_00Z-GEFS</v>
      </c>
      <c r="I371">
        <v>362</v>
      </c>
      <c r="J371" s="4">
        <f ca="1">32+ 1.8*RTD("ice.xl",,$H371,_xll.ICEFldID(J$8))</f>
        <v>82.328000000000003</v>
      </c>
      <c r="K371" s="5">
        <f ca="1">32+ 1.8*RTD("ice.xl",,$H371,_xll.ICEFldID(K$8))</f>
        <v>82.328000000000003</v>
      </c>
      <c r="L371" s="4">
        <f ca="1">RTD("ice.xl",,$H371,_xll.ICEFldID(L$8))</f>
        <v>66.099999999999994</v>
      </c>
      <c r="M371" s="6" t="e">
        <f ca="1">RTD("ice.xl",,$H371,_xll.ICEFldID(M$8))/25.4</f>
        <v>#VALUE!</v>
      </c>
      <c r="N371" s="4">
        <f ca="1">RTD("ice.xl",,$H371,_xll.ICEFldID(N$8))/25.4</f>
        <v>0</v>
      </c>
      <c r="O371" s="5">
        <f ca="1">RTD("ice.xl",,$H371,_xll.ICEFldID(O$8))</f>
        <v>48</v>
      </c>
      <c r="P371" s="5">
        <f ca="1">RTD("ice.xl",,$H371,_xll.ICEFldID(P$8))</f>
        <v>115.6</v>
      </c>
      <c r="Q371" s="5">
        <f ca="1">RTD("ice.xl",,$H371,_xll.ICEFldID(Q$8))</f>
        <v>2.12</v>
      </c>
      <c r="R371" s="4">
        <f t="shared" ca="1" si="74"/>
        <v>2.12</v>
      </c>
      <c r="Z371" s="4">
        <f t="shared" ca="1" si="65"/>
        <v>86.281197555590239</v>
      </c>
      <c r="AA371" s="4">
        <f t="shared" ca="1" si="66"/>
        <v>86.176274479954543</v>
      </c>
      <c r="AB371" s="7">
        <f t="shared" ca="1" si="67"/>
        <v>86.176274479954543</v>
      </c>
      <c r="AC371" s="7" t="e">
        <f t="shared" ca="1" si="68"/>
        <v>#NUM!</v>
      </c>
      <c r="AD371" s="7">
        <f t="shared" ca="1" si="69"/>
        <v>84.41025847995455</v>
      </c>
      <c r="AE371" s="7">
        <f t="shared" ca="1" si="70"/>
        <v>83.367500000000007</v>
      </c>
    </row>
    <row r="372" spans="5:31" x14ac:dyDescent="0.35">
      <c r="E372" s="23">
        <f t="shared" ca="1" si="75"/>
        <v>44807.416666665784</v>
      </c>
      <c r="F372" s="19">
        <f t="shared" ca="1" si="75"/>
        <v>44807.416666665784</v>
      </c>
      <c r="G372" s="20">
        <f t="shared" si="72"/>
        <v>10</v>
      </c>
      <c r="H372" t="str">
        <f t="shared" ca="1" si="64"/>
        <v>KIAH FDH22090310_00Z-GEFS</v>
      </c>
      <c r="I372">
        <v>363</v>
      </c>
      <c r="J372" s="4" t="e">
        <f ca="1">32+ 1.8*RTD("ice.xl",,$H372,_xll.ICEFldID(J$8))</f>
        <v>#VALUE!</v>
      </c>
      <c r="K372" s="5" t="e">
        <f ca="1">32+ 1.8*RTD("ice.xl",,$H372,_xll.ICEFldID(K$8))</f>
        <v>#VALUE!</v>
      </c>
      <c r="L372" s="4" t="str">
        <f ca="1">RTD("ice.xl",,$H372,_xll.ICEFldID(L$8))</f>
        <v/>
      </c>
      <c r="M372" s="6" t="e">
        <f ca="1">RTD("ice.xl",,$H372,_xll.ICEFldID(M$8))/25.4</f>
        <v>#VALUE!</v>
      </c>
      <c r="N372" s="4" t="e">
        <f ca="1">RTD("ice.xl",,$H372,_xll.ICEFldID(N$8))/25.4</f>
        <v>#VALUE!</v>
      </c>
      <c r="O372" s="5" t="str">
        <f ca="1">RTD("ice.xl",,$H372,_xll.ICEFldID(O$8))</f>
        <v/>
      </c>
      <c r="P372" s="5" t="str">
        <f ca="1">RTD("ice.xl",,$H372,_xll.ICEFldID(P$8))</f>
        <v/>
      </c>
      <c r="Q372" s="5" t="str">
        <f ca="1">RTD("ice.xl",,$H372,_xll.ICEFldID(Q$8))</f>
        <v/>
      </c>
      <c r="R372" s="4" t="str">
        <f t="shared" ca="1" si="74"/>
        <v/>
      </c>
      <c r="Z372" s="4" t="e">
        <f t="shared" ca="1" si="65"/>
        <v>#VALUE!</v>
      </c>
      <c r="AA372" s="4" t="e">
        <f t="shared" ca="1" si="66"/>
        <v>#VALUE!</v>
      </c>
      <c r="AB372" s="7" t="e">
        <f t="shared" ca="1" si="67"/>
        <v>#VALUE!</v>
      </c>
      <c r="AC372" s="7" t="e">
        <f t="shared" ca="1" si="68"/>
        <v>#VALUE!</v>
      </c>
      <c r="AD372" s="7" t="e">
        <f t="shared" ca="1" si="69"/>
        <v>#VALUE!</v>
      </c>
      <c r="AE372" s="7" t="e">
        <f t="shared" ca="1" si="70"/>
        <v>#VALUE!</v>
      </c>
    </row>
    <row r="373" spans="5:31" x14ac:dyDescent="0.35">
      <c r="E373" s="23">
        <f t="shared" ca="1" si="75"/>
        <v>44807.458333332448</v>
      </c>
      <c r="F373" s="19">
        <f t="shared" ca="1" si="75"/>
        <v>44807.458333332448</v>
      </c>
      <c r="G373" s="20">
        <f t="shared" si="72"/>
        <v>11</v>
      </c>
      <c r="H373" t="str">
        <f t="shared" ca="1" si="64"/>
        <v>KIAH FDH22090311_00Z-GEFS</v>
      </c>
      <c r="I373">
        <v>364</v>
      </c>
      <c r="J373" s="4" t="e">
        <f ca="1">32+ 1.8*RTD("ice.xl",,$H373,_xll.ICEFldID(J$8))</f>
        <v>#VALUE!</v>
      </c>
      <c r="K373" s="5" t="e">
        <f ca="1">32+ 1.8*RTD("ice.xl",,$H373,_xll.ICEFldID(K$8))</f>
        <v>#VALUE!</v>
      </c>
      <c r="L373" s="4" t="str">
        <f ca="1">RTD("ice.xl",,$H373,_xll.ICEFldID(L$8))</f>
        <v/>
      </c>
      <c r="M373" s="6" t="e">
        <f ca="1">RTD("ice.xl",,$H373,_xll.ICEFldID(M$8))/25.4</f>
        <v>#VALUE!</v>
      </c>
      <c r="N373" s="4" t="e">
        <f ca="1">RTD("ice.xl",,$H373,_xll.ICEFldID(N$8))/25.4</f>
        <v>#VALUE!</v>
      </c>
      <c r="O373" s="5" t="str">
        <f ca="1">RTD("ice.xl",,$H373,_xll.ICEFldID(O$8))</f>
        <v/>
      </c>
      <c r="P373" s="5" t="str">
        <f ca="1">RTD("ice.xl",,$H373,_xll.ICEFldID(P$8))</f>
        <v/>
      </c>
      <c r="Q373" s="5" t="str">
        <f ca="1">RTD("ice.xl",,$H373,_xll.ICEFldID(Q$8))</f>
        <v/>
      </c>
      <c r="R373" s="4" t="str">
        <f t="shared" ca="1" si="74"/>
        <v/>
      </c>
      <c r="Z373" s="4" t="e">
        <f t="shared" ca="1" si="65"/>
        <v>#VALUE!</v>
      </c>
      <c r="AA373" s="4" t="e">
        <f t="shared" ca="1" si="66"/>
        <v>#VALUE!</v>
      </c>
      <c r="AB373" s="7" t="e">
        <f t="shared" ca="1" si="67"/>
        <v>#VALUE!</v>
      </c>
      <c r="AC373" s="7" t="e">
        <f t="shared" ca="1" si="68"/>
        <v>#VALUE!</v>
      </c>
      <c r="AD373" s="7" t="e">
        <f t="shared" ca="1" si="69"/>
        <v>#VALUE!</v>
      </c>
      <c r="AE373" s="7" t="e">
        <f t="shared" ca="1" si="70"/>
        <v>#VALUE!</v>
      </c>
    </row>
    <row r="374" spans="5:31" x14ac:dyDescent="0.35">
      <c r="E374" s="23">
        <f t="shared" ca="1" si="75"/>
        <v>44807.499999999112</v>
      </c>
      <c r="F374" s="19">
        <f t="shared" ca="1" si="75"/>
        <v>44807.499999999112</v>
      </c>
      <c r="G374" s="20">
        <f t="shared" si="72"/>
        <v>12</v>
      </c>
      <c r="H374" t="str">
        <f t="shared" ca="1" si="64"/>
        <v>KIAH FDH22090312_00Z-GEFS</v>
      </c>
      <c r="I374">
        <v>365</v>
      </c>
      <c r="J374" s="4" t="e">
        <f ca="1">32+ 1.8*RTD("ice.xl",,$H374,_xll.ICEFldID(J$8))</f>
        <v>#VALUE!</v>
      </c>
      <c r="K374" s="5" t="e">
        <f ca="1">32+ 1.8*RTD("ice.xl",,$H374,_xll.ICEFldID(K$8))</f>
        <v>#VALUE!</v>
      </c>
      <c r="L374" s="4" t="str">
        <f ca="1">RTD("ice.xl",,$H374,_xll.ICEFldID(L$8))</f>
        <v/>
      </c>
      <c r="M374" s="6" t="e">
        <f ca="1">RTD("ice.xl",,$H374,_xll.ICEFldID(M$8))/25.4</f>
        <v>#VALUE!</v>
      </c>
      <c r="N374" s="4" t="e">
        <f ca="1">RTD("ice.xl",,$H374,_xll.ICEFldID(N$8))/25.4</f>
        <v>#VALUE!</v>
      </c>
      <c r="O374" s="5" t="str">
        <f ca="1">RTD("ice.xl",,$H374,_xll.ICEFldID(O$8))</f>
        <v/>
      </c>
      <c r="P374" s="5" t="str">
        <f ca="1">RTD("ice.xl",,$H374,_xll.ICEFldID(P$8))</f>
        <v/>
      </c>
      <c r="Q374" s="5" t="str">
        <f ca="1">RTD("ice.xl",,$H374,_xll.ICEFldID(Q$8))</f>
        <v/>
      </c>
      <c r="R374" s="4" t="str">
        <f t="shared" ca="1" si="74"/>
        <v/>
      </c>
      <c r="Z374" s="4" t="e">
        <f t="shared" ca="1" si="65"/>
        <v>#VALUE!</v>
      </c>
      <c r="AA374" s="4" t="e">
        <f t="shared" ca="1" si="66"/>
        <v>#VALUE!</v>
      </c>
      <c r="AB374" s="7" t="e">
        <f t="shared" ca="1" si="67"/>
        <v>#VALUE!</v>
      </c>
      <c r="AC374" s="7" t="e">
        <f t="shared" ca="1" si="68"/>
        <v>#VALUE!</v>
      </c>
      <c r="AD374" s="7" t="e">
        <f t="shared" ca="1" si="69"/>
        <v>#VALUE!</v>
      </c>
      <c r="AE374" s="7" t="e">
        <f t="shared" ca="1" si="70"/>
        <v>#VALUE!</v>
      </c>
    </row>
    <row r="375" spans="5:31" x14ac:dyDescent="0.35">
      <c r="E375" s="23">
        <f t="shared" ca="1" si="75"/>
        <v>44807.541666665777</v>
      </c>
      <c r="F375" s="19">
        <f t="shared" ca="1" si="75"/>
        <v>44807.541666665777</v>
      </c>
      <c r="G375" s="20">
        <f t="shared" si="72"/>
        <v>13</v>
      </c>
      <c r="H375" t="str">
        <f t="shared" ca="1" si="64"/>
        <v>KIAH FDH22090313_00Z-GEFS</v>
      </c>
      <c r="I375">
        <v>366</v>
      </c>
      <c r="J375" s="4" t="e">
        <f ca="1">32+ 1.8*RTD("ice.xl",,$H375,_xll.ICEFldID(J$8))</f>
        <v>#VALUE!</v>
      </c>
      <c r="K375" s="5" t="e">
        <f ca="1">32+ 1.8*RTD("ice.xl",,$H375,_xll.ICEFldID(K$8))</f>
        <v>#VALUE!</v>
      </c>
      <c r="L375" s="4" t="str">
        <f ca="1">RTD("ice.xl",,$H375,_xll.ICEFldID(L$8))</f>
        <v/>
      </c>
      <c r="M375" s="6" t="e">
        <f ca="1">RTD("ice.xl",,$H375,_xll.ICEFldID(M$8))/25.4</f>
        <v>#VALUE!</v>
      </c>
      <c r="N375" s="4" t="e">
        <f ca="1">RTD("ice.xl",,$H375,_xll.ICEFldID(N$8))/25.4</f>
        <v>#VALUE!</v>
      </c>
      <c r="O375" s="5" t="str">
        <f ca="1">RTD("ice.xl",,$H375,_xll.ICEFldID(O$8))</f>
        <v/>
      </c>
      <c r="P375" s="5" t="str">
        <f ca="1">RTD("ice.xl",,$H375,_xll.ICEFldID(P$8))</f>
        <v/>
      </c>
      <c r="Q375" s="5" t="str">
        <f ca="1">RTD("ice.xl",,$H375,_xll.ICEFldID(Q$8))</f>
        <v/>
      </c>
      <c r="R375" s="4" t="str">
        <f t="shared" ca="1" si="74"/>
        <v/>
      </c>
      <c r="Z375" s="4" t="e">
        <f t="shared" ca="1" si="65"/>
        <v>#VALUE!</v>
      </c>
    </row>
    <row r="376" spans="5:31" x14ac:dyDescent="0.35">
      <c r="E376" s="23">
        <f t="shared" ca="1" si="75"/>
        <v>44807.583333332441</v>
      </c>
      <c r="F376" s="19">
        <f t="shared" ca="1" si="75"/>
        <v>44807.583333332441</v>
      </c>
      <c r="G376" s="20">
        <f t="shared" si="72"/>
        <v>14</v>
      </c>
      <c r="H376" t="str">
        <f t="shared" ca="1" si="64"/>
        <v>KIAH FDH22090314_00Z-GEFS</v>
      </c>
      <c r="I376">
        <v>367</v>
      </c>
      <c r="J376" s="4" t="e">
        <f ca="1">32+ 1.8*RTD("ice.xl",,$H376,_xll.ICEFldID(J$8))</f>
        <v>#VALUE!</v>
      </c>
      <c r="K376" s="5" t="e">
        <f ca="1">32+ 1.8*RTD("ice.xl",,$H376,_xll.ICEFldID(K$8))</f>
        <v>#VALUE!</v>
      </c>
      <c r="L376" s="4" t="str">
        <f ca="1">RTD("ice.xl",,$H376,_xll.ICEFldID(L$8))</f>
        <v/>
      </c>
      <c r="M376" s="6" t="e">
        <f ca="1">RTD("ice.xl",,$H376,_xll.ICEFldID(M$8))/25.4</f>
        <v>#VALUE!</v>
      </c>
      <c r="N376" s="4" t="e">
        <f ca="1">RTD("ice.xl",,$H376,_xll.ICEFldID(N$8))/25.4</f>
        <v>#VALUE!</v>
      </c>
      <c r="O376" s="5" t="str">
        <f ca="1">RTD("ice.xl",,$H376,_xll.ICEFldID(O$8))</f>
        <v/>
      </c>
      <c r="P376" s="5" t="str">
        <f ca="1">RTD("ice.xl",,$H376,_xll.ICEFldID(P$8))</f>
        <v/>
      </c>
      <c r="Q376" s="5" t="str">
        <f ca="1">RTD("ice.xl",,$H376,_xll.ICEFldID(Q$8))</f>
        <v/>
      </c>
      <c r="R376" s="4" t="str">
        <f t="shared" ca="1" si="74"/>
        <v/>
      </c>
      <c r="Z376" s="4" t="e">
        <f t="shared" ca="1" si="65"/>
        <v>#VALUE!</v>
      </c>
    </row>
    <row r="377" spans="5:31" x14ac:dyDescent="0.35">
      <c r="E377" s="23">
        <f t="shared" ca="1" si="75"/>
        <v>44807.624999999105</v>
      </c>
      <c r="F377" s="19">
        <f t="shared" ca="1" si="75"/>
        <v>44807.624999999105</v>
      </c>
      <c r="G377" s="20">
        <f t="shared" si="72"/>
        <v>15</v>
      </c>
      <c r="H377" t="str">
        <f t="shared" ca="1" si="64"/>
        <v>KIAH FDH22090315_00Z-GEFS</v>
      </c>
      <c r="I377">
        <v>368</v>
      </c>
      <c r="J377" s="4" t="e">
        <f ca="1">32+ 1.8*RTD("ice.xl",,$H377,_xll.ICEFldID(J$8))</f>
        <v>#VALUE!</v>
      </c>
      <c r="K377" s="5" t="e">
        <f ca="1">32+ 1.8*RTD("ice.xl",,$H377,_xll.ICEFldID(K$8))</f>
        <v>#VALUE!</v>
      </c>
      <c r="L377" s="4" t="str">
        <f ca="1">RTD("ice.xl",,$H377,_xll.ICEFldID(L$8))</f>
        <v/>
      </c>
      <c r="M377" s="6" t="e">
        <f ca="1">RTD("ice.xl",,$H377,_xll.ICEFldID(M$8))/25.4</f>
        <v>#VALUE!</v>
      </c>
      <c r="N377" s="4" t="e">
        <f ca="1">RTD("ice.xl",,$H377,_xll.ICEFldID(N$8))/25.4</f>
        <v>#VALUE!</v>
      </c>
      <c r="O377" s="5" t="str">
        <f ca="1">RTD("ice.xl",,$H377,_xll.ICEFldID(O$8))</f>
        <v/>
      </c>
      <c r="P377" s="5" t="str">
        <f ca="1">RTD("ice.xl",,$H377,_xll.ICEFldID(P$8))</f>
        <v/>
      </c>
      <c r="Q377" s="5" t="str">
        <f ca="1">RTD("ice.xl",,$H377,_xll.ICEFldID(Q$8))</f>
        <v/>
      </c>
      <c r="R377" s="4" t="str">
        <f t="shared" ca="1" si="74"/>
        <v/>
      </c>
      <c r="Z377" s="4" t="e">
        <f t="shared" ca="1" si="65"/>
        <v>#VALUE!</v>
      </c>
    </row>
    <row r="378" spans="5:31" x14ac:dyDescent="0.35">
      <c r="E378" s="23">
        <f t="shared" ca="1" si="75"/>
        <v>44807.666666665769</v>
      </c>
      <c r="F378" s="19">
        <f t="shared" ca="1" si="75"/>
        <v>44807.666666665769</v>
      </c>
      <c r="G378" s="20">
        <f t="shared" si="72"/>
        <v>16</v>
      </c>
      <c r="H378" t="str">
        <f t="shared" ca="1" si="64"/>
        <v>KIAH FDH22090316_00Z-GEFS</v>
      </c>
      <c r="I378">
        <v>369</v>
      </c>
      <c r="J378" s="4" t="e">
        <f ca="1">32+ 1.8*RTD("ice.xl",,$H378,_xll.ICEFldID(J$8))</f>
        <v>#VALUE!</v>
      </c>
      <c r="K378" s="5" t="e">
        <f ca="1">32+ 1.8*RTD("ice.xl",,$H378,_xll.ICEFldID(K$8))</f>
        <v>#VALUE!</v>
      </c>
      <c r="L378" s="4" t="str">
        <f ca="1">RTD("ice.xl",,$H378,_xll.ICEFldID(L$8))</f>
        <v/>
      </c>
      <c r="M378" s="6" t="e">
        <f ca="1">RTD("ice.xl",,$H378,_xll.ICEFldID(M$8))/25.4</f>
        <v>#VALUE!</v>
      </c>
      <c r="N378" s="4" t="e">
        <f ca="1">RTD("ice.xl",,$H378,_xll.ICEFldID(N$8))/25.4</f>
        <v>#VALUE!</v>
      </c>
      <c r="O378" s="5" t="str">
        <f ca="1">RTD("ice.xl",,$H378,_xll.ICEFldID(O$8))</f>
        <v/>
      </c>
      <c r="P378" s="5" t="str">
        <f ca="1">RTD("ice.xl",,$H378,_xll.ICEFldID(P$8))</f>
        <v/>
      </c>
      <c r="Q378" s="5" t="str">
        <f ca="1">RTD("ice.xl",,$H378,_xll.ICEFldID(Q$8))</f>
        <v/>
      </c>
      <c r="R378" s="4" t="str">
        <f t="shared" ca="1" si="74"/>
        <v/>
      </c>
      <c r="Z378" s="4" t="e">
        <f t="shared" ca="1" si="65"/>
        <v>#VALUE!</v>
      </c>
    </row>
    <row r="379" spans="5:31" x14ac:dyDescent="0.35">
      <c r="E379" s="23">
        <f t="shared" ref="E379:F393" ca="1" si="76">E378 + 1/24</f>
        <v>44807.708333332434</v>
      </c>
      <c r="F379" s="19">
        <f t="shared" ca="1" si="76"/>
        <v>44807.708333332434</v>
      </c>
      <c r="G379" s="20">
        <f t="shared" si="72"/>
        <v>17</v>
      </c>
      <c r="H379" t="str">
        <f t="shared" ca="1" si="64"/>
        <v>KIAH FDH22090317_00Z-GEFS</v>
      </c>
      <c r="I379">
        <v>370</v>
      </c>
      <c r="J379" s="4" t="e">
        <f ca="1">32+ 1.8*RTD("ice.xl",,$H379,_xll.ICEFldID(J$8))</f>
        <v>#VALUE!</v>
      </c>
      <c r="K379" s="5" t="e">
        <f ca="1">32+ 1.8*RTD("ice.xl",,$H379,_xll.ICEFldID(K$8))</f>
        <v>#VALUE!</v>
      </c>
      <c r="L379" s="4" t="str">
        <f ca="1">RTD("ice.xl",,$H379,_xll.ICEFldID(L$8))</f>
        <v/>
      </c>
      <c r="M379" s="6" t="e">
        <f ca="1">RTD("ice.xl",,$H379,_xll.ICEFldID(M$8))/25.4</f>
        <v>#VALUE!</v>
      </c>
      <c r="N379" s="4" t="e">
        <f ca="1">RTD("ice.xl",,$H379,_xll.ICEFldID(N$8))/25.4</f>
        <v>#VALUE!</v>
      </c>
      <c r="O379" s="5" t="str">
        <f ca="1">RTD("ice.xl",,$H379,_xll.ICEFldID(O$8))</f>
        <v/>
      </c>
      <c r="P379" s="5" t="str">
        <f ca="1">RTD("ice.xl",,$H379,_xll.ICEFldID(P$8))</f>
        <v/>
      </c>
      <c r="Q379" s="5" t="str">
        <f ca="1">RTD("ice.xl",,$H379,_xll.ICEFldID(Q$8))</f>
        <v/>
      </c>
      <c r="R379" s="4" t="str">
        <f t="shared" ca="1" si="74"/>
        <v/>
      </c>
      <c r="Z379" s="4" t="e">
        <f t="shared" ca="1" si="65"/>
        <v>#VALUE!</v>
      </c>
    </row>
    <row r="380" spans="5:31" x14ac:dyDescent="0.35">
      <c r="E380" s="23">
        <f t="shared" ca="1" si="76"/>
        <v>44807.749999999098</v>
      </c>
      <c r="F380" s="19">
        <f t="shared" ca="1" si="76"/>
        <v>44807.749999999098</v>
      </c>
      <c r="G380" s="20">
        <f t="shared" si="72"/>
        <v>18</v>
      </c>
      <c r="H380" t="str">
        <f t="shared" ca="1" si="64"/>
        <v>KIAH FDH22090318_00Z-GEFS</v>
      </c>
      <c r="I380">
        <v>371</v>
      </c>
      <c r="J380" s="4" t="e">
        <f ca="1">32+ 1.8*RTD("ice.xl",,$H380,_xll.ICEFldID(J$8))</f>
        <v>#VALUE!</v>
      </c>
      <c r="K380" s="5" t="e">
        <f ca="1">32+ 1.8*RTD("ice.xl",,$H380,_xll.ICEFldID(K$8))</f>
        <v>#VALUE!</v>
      </c>
      <c r="L380" s="4" t="str">
        <f ca="1">RTD("ice.xl",,$H380,_xll.ICEFldID(L$8))</f>
        <v/>
      </c>
      <c r="M380" s="6" t="e">
        <f ca="1">RTD("ice.xl",,$H380,_xll.ICEFldID(M$8))/25.4</f>
        <v>#VALUE!</v>
      </c>
      <c r="N380" s="4" t="e">
        <f ca="1">RTD("ice.xl",,$H380,_xll.ICEFldID(N$8))/25.4</f>
        <v>#VALUE!</v>
      </c>
      <c r="O380" s="5" t="str">
        <f ca="1">RTD("ice.xl",,$H380,_xll.ICEFldID(O$8))</f>
        <v/>
      </c>
      <c r="P380" s="5" t="str">
        <f ca="1">RTD("ice.xl",,$H380,_xll.ICEFldID(P$8))</f>
        <v/>
      </c>
      <c r="Q380" s="5" t="str">
        <f ca="1">RTD("ice.xl",,$H380,_xll.ICEFldID(Q$8))</f>
        <v/>
      </c>
      <c r="R380" s="4" t="str">
        <f t="shared" ca="1" si="74"/>
        <v/>
      </c>
      <c r="Z380" s="4" t="e">
        <f t="shared" ca="1" si="65"/>
        <v>#VALUE!</v>
      </c>
    </row>
    <row r="381" spans="5:31" x14ac:dyDescent="0.35">
      <c r="E381" s="23">
        <f t="shared" ca="1" si="76"/>
        <v>44807.791666665762</v>
      </c>
      <c r="F381" s="19">
        <f t="shared" ca="1" si="76"/>
        <v>44807.791666665762</v>
      </c>
      <c r="G381" s="20">
        <f t="shared" si="72"/>
        <v>19</v>
      </c>
      <c r="H381" t="str">
        <f t="shared" ca="1" si="64"/>
        <v>KIAH FDH22090319_00Z-GEFS</v>
      </c>
      <c r="I381">
        <v>372</v>
      </c>
      <c r="J381" s="4" t="e">
        <f ca="1">32+ 1.8*RTD("ice.xl",,$H381,_xll.ICEFldID(J$8))</f>
        <v>#VALUE!</v>
      </c>
      <c r="K381" s="5" t="e">
        <f ca="1">32+ 1.8*RTD("ice.xl",,$H381,_xll.ICEFldID(K$8))</f>
        <v>#VALUE!</v>
      </c>
      <c r="L381" s="4" t="str">
        <f ca="1">RTD("ice.xl",,$H381,_xll.ICEFldID(L$8))</f>
        <v/>
      </c>
      <c r="M381" s="6" t="e">
        <f ca="1">RTD("ice.xl",,$H381,_xll.ICEFldID(M$8))/25.4</f>
        <v>#VALUE!</v>
      </c>
      <c r="N381" s="4" t="e">
        <f ca="1">RTD("ice.xl",,$H381,_xll.ICEFldID(N$8))/25.4</f>
        <v>#VALUE!</v>
      </c>
      <c r="O381" s="5" t="str">
        <f ca="1">RTD("ice.xl",,$H381,_xll.ICEFldID(O$8))</f>
        <v/>
      </c>
      <c r="P381" s="5" t="str">
        <f ca="1">RTD("ice.xl",,$H381,_xll.ICEFldID(P$8))</f>
        <v/>
      </c>
      <c r="Q381" s="5" t="str">
        <f ca="1">RTD("ice.xl",,$H381,_xll.ICEFldID(Q$8))</f>
        <v/>
      </c>
      <c r="R381" s="4" t="str">
        <f t="shared" ca="1" si="74"/>
        <v/>
      </c>
      <c r="Z381" s="4" t="e">
        <f t="shared" ca="1" si="65"/>
        <v>#VALUE!</v>
      </c>
    </row>
    <row r="382" spans="5:31" x14ac:dyDescent="0.35">
      <c r="E382" s="23">
        <f t="shared" ca="1" si="76"/>
        <v>44807.833333332426</v>
      </c>
      <c r="F382" s="19">
        <f t="shared" ca="1" si="76"/>
        <v>44807.833333332426</v>
      </c>
      <c r="G382" s="20">
        <f t="shared" si="72"/>
        <v>20</v>
      </c>
      <c r="H382" t="str">
        <f t="shared" ca="1" si="64"/>
        <v>KIAH FDH22090320_00Z-GEFS</v>
      </c>
      <c r="I382">
        <v>373</v>
      </c>
      <c r="J382" s="4" t="e">
        <f ca="1">32+ 1.8*RTD("ice.xl",,$H382,_xll.ICEFldID(J$8))</f>
        <v>#VALUE!</v>
      </c>
      <c r="K382" s="5" t="e">
        <f ca="1">32+ 1.8*RTD("ice.xl",,$H382,_xll.ICEFldID(K$8))</f>
        <v>#VALUE!</v>
      </c>
      <c r="L382" s="4" t="str">
        <f ca="1">RTD("ice.xl",,$H382,_xll.ICEFldID(L$8))</f>
        <v/>
      </c>
      <c r="M382" s="6" t="e">
        <f ca="1">RTD("ice.xl",,$H382,_xll.ICEFldID(M$8))/25.4</f>
        <v>#VALUE!</v>
      </c>
      <c r="N382" s="4" t="e">
        <f ca="1">RTD("ice.xl",,$H382,_xll.ICEFldID(N$8))/25.4</f>
        <v>#VALUE!</v>
      </c>
      <c r="O382" s="5" t="str">
        <f ca="1">RTD("ice.xl",,$H382,_xll.ICEFldID(O$8))</f>
        <v/>
      </c>
      <c r="P382" s="5" t="str">
        <f ca="1">RTD("ice.xl",,$H382,_xll.ICEFldID(P$8))</f>
        <v/>
      </c>
      <c r="Q382" s="5" t="str">
        <f ca="1">RTD("ice.xl",,$H382,_xll.ICEFldID(Q$8))</f>
        <v/>
      </c>
      <c r="R382" s="4" t="str">
        <f t="shared" ca="1" si="74"/>
        <v/>
      </c>
      <c r="Z382" s="4" t="e">
        <f t="shared" ca="1" si="65"/>
        <v>#VALUE!</v>
      </c>
    </row>
    <row r="383" spans="5:31" x14ac:dyDescent="0.35">
      <c r="E383" s="23">
        <f t="shared" ca="1" si="76"/>
        <v>44807.874999999091</v>
      </c>
      <c r="F383" s="19">
        <f t="shared" ca="1" si="76"/>
        <v>44807.874999999091</v>
      </c>
      <c r="G383" s="20">
        <f t="shared" si="72"/>
        <v>21</v>
      </c>
      <c r="H383" t="str">
        <f t="shared" ca="1" si="64"/>
        <v>KIAH FDH22090321_00Z-GEFS</v>
      </c>
      <c r="I383">
        <v>374</v>
      </c>
      <c r="J383" s="4" t="e">
        <f ca="1">32+ 1.8*RTD("ice.xl",,$H383,_xll.ICEFldID(J$8))</f>
        <v>#VALUE!</v>
      </c>
      <c r="K383" s="5" t="e">
        <f ca="1">32+ 1.8*RTD("ice.xl",,$H383,_xll.ICEFldID(K$8))</f>
        <v>#VALUE!</v>
      </c>
      <c r="L383" s="4" t="str">
        <f ca="1">RTD("ice.xl",,$H383,_xll.ICEFldID(L$8))</f>
        <v/>
      </c>
      <c r="M383" s="6" t="e">
        <f ca="1">RTD("ice.xl",,$H383,_xll.ICEFldID(M$8))/25.4</f>
        <v>#VALUE!</v>
      </c>
      <c r="N383" s="4" t="e">
        <f ca="1">RTD("ice.xl",,$H383,_xll.ICEFldID(N$8))/25.4</f>
        <v>#VALUE!</v>
      </c>
      <c r="O383" s="5" t="str">
        <f ca="1">RTD("ice.xl",,$H383,_xll.ICEFldID(O$8))</f>
        <v/>
      </c>
      <c r="P383" s="5" t="str">
        <f ca="1">RTD("ice.xl",,$H383,_xll.ICEFldID(P$8))</f>
        <v/>
      </c>
      <c r="Q383" s="5" t="str">
        <f ca="1">RTD("ice.xl",,$H383,_xll.ICEFldID(Q$8))</f>
        <v/>
      </c>
      <c r="R383" s="4" t="str">
        <f t="shared" ca="1" si="74"/>
        <v/>
      </c>
      <c r="Z383" s="4" t="e">
        <f t="shared" ca="1" si="65"/>
        <v>#VALUE!</v>
      </c>
    </row>
    <row r="384" spans="5:31" x14ac:dyDescent="0.35">
      <c r="E384" s="23">
        <f t="shared" ca="1" si="76"/>
        <v>44807.916666665755</v>
      </c>
      <c r="F384" s="19">
        <f t="shared" ca="1" si="76"/>
        <v>44807.916666665755</v>
      </c>
      <c r="G384" s="20">
        <f t="shared" si="72"/>
        <v>22</v>
      </c>
      <c r="H384" t="str">
        <f t="shared" ca="1" si="64"/>
        <v>KIAH FDH22090322_00Z-GEFS</v>
      </c>
      <c r="I384">
        <v>375</v>
      </c>
      <c r="J384" s="4" t="e">
        <f ca="1">32+ 1.8*RTD("ice.xl",,$H384,_xll.ICEFldID(J$8))</f>
        <v>#VALUE!</v>
      </c>
      <c r="K384" s="5" t="e">
        <f ca="1">32+ 1.8*RTD("ice.xl",,$H384,_xll.ICEFldID(K$8))</f>
        <v>#VALUE!</v>
      </c>
      <c r="L384" s="4" t="str">
        <f ca="1">RTD("ice.xl",,$H384,_xll.ICEFldID(L$8))</f>
        <v/>
      </c>
      <c r="M384" s="6" t="e">
        <f ca="1">RTD("ice.xl",,$H384,_xll.ICEFldID(M$8))/25.4</f>
        <v>#VALUE!</v>
      </c>
      <c r="N384" s="4" t="e">
        <f ca="1">RTD("ice.xl",,$H384,_xll.ICEFldID(N$8))/25.4</f>
        <v>#VALUE!</v>
      </c>
      <c r="O384" s="5" t="str">
        <f ca="1">RTD("ice.xl",,$H384,_xll.ICEFldID(O$8))</f>
        <v/>
      </c>
      <c r="P384" s="5" t="str">
        <f ca="1">RTD("ice.xl",,$H384,_xll.ICEFldID(P$8))</f>
        <v/>
      </c>
      <c r="Q384" s="5" t="str">
        <f ca="1">RTD("ice.xl",,$H384,_xll.ICEFldID(Q$8))</f>
        <v/>
      </c>
      <c r="R384" s="4" t="str">
        <f t="shared" ca="1" si="74"/>
        <v/>
      </c>
      <c r="Z384" s="4" t="e">
        <f t="shared" ca="1" si="65"/>
        <v>#VALUE!</v>
      </c>
    </row>
    <row r="385" spans="5:26" x14ac:dyDescent="0.35">
      <c r="E385" s="23">
        <f t="shared" ca="1" si="76"/>
        <v>44807.958333332419</v>
      </c>
      <c r="F385" s="19">
        <f t="shared" ca="1" si="76"/>
        <v>44807.958333332419</v>
      </c>
      <c r="G385" s="20">
        <f t="shared" si="72"/>
        <v>23</v>
      </c>
      <c r="H385" t="str">
        <f t="shared" ca="1" si="64"/>
        <v>KIAH FDH22090323_00Z-GEFS</v>
      </c>
      <c r="I385">
        <v>376</v>
      </c>
      <c r="J385" s="4" t="e">
        <f ca="1">32+ 1.8*RTD("ice.xl",,$H385,_xll.ICEFldID(J$8))</f>
        <v>#VALUE!</v>
      </c>
      <c r="K385" s="5" t="e">
        <f ca="1">32+ 1.8*RTD("ice.xl",,$H385,_xll.ICEFldID(K$8))</f>
        <v>#VALUE!</v>
      </c>
      <c r="L385" s="4" t="str">
        <f ca="1">RTD("ice.xl",,$H385,_xll.ICEFldID(L$8))</f>
        <v/>
      </c>
      <c r="M385" s="6" t="e">
        <f ca="1">RTD("ice.xl",,$H385,_xll.ICEFldID(M$8))/25.4</f>
        <v>#VALUE!</v>
      </c>
      <c r="N385" s="4" t="e">
        <f ca="1">RTD("ice.xl",,$H385,_xll.ICEFldID(N$8))/25.4</f>
        <v>#VALUE!</v>
      </c>
      <c r="O385" s="5" t="str">
        <f ca="1">RTD("ice.xl",,$H385,_xll.ICEFldID(O$8))</f>
        <v/>
      </c>
      <c r="P385" s="5" t="str">
        <f ca="1">RTD("ice.xl",,$H385,_xll.ICEFldID(P$8))</f>
        <v/>
      </c>
      <c r="Q385" s="5" t="str">
        <f ca="1">RTD("ice.xl",,$H385,_xll.ICEFldID(Q$8))</f>
        <v/>
      </c>
      <c r="R385" s="4" t="str">
        <f t="shared" ca="1" si="74"/>
        <v/>
      </c>
      <c r="Z385" s="4" t="e">
        <f t="shared" ca="1" si="65"/>
        <v>#VALUE!</v>
      </c>
    </row>
    <row r="386" spans="5:26" x14ac:dyDescent="0.35">
      <c r="E386" s="23">
        <f t="shared" ca="1" si="76"/>
        <v>44807.999999999083</v>
      </c>
      <c r="F386" s="19">
        <f t="shared" ca="1" si="76"/>
        <v>44807.999999999083</v>
      </c>
      <c r="G386" s="20">
        <f t="shared" si="72"/>
        <v>24</v>
      </c>
      <c r="H386" t="str">
        <f t="shared" ca="1" si="64"/>
        <v>KIAH FDH22090324_00Z-GEFS</v>
      </c>
      <c r="I386">
        <v>377</v>
      </c>
      <c r="J386" s="4" t="e">
        <f ca="1">32+ 1.8*RTD("ice.xl",,$H386,_xll.ICEFldID(J$8))</f>
        <v>#VALUE!</v>
      </c>
      <c r="K386" s="5" t="e">
        <f ca="1">32+ 1.8*RTD("ice.xl",,$H386,_xll.ICEFldID(K$8))</f>
        <v>#VALUE!</v>
      </c>
      <c r="L386" s="4" t="str">
        <f ca="1">RTD("ice.xl",,$H386,_xll.ICEFldID(L$8))</f>
        <v/>
      </c>
      <c r="M386" s="6" t="e">
        <f ca="1">RTD("ice.xl",,$H386,_xll.ICEFldID(M$8))/25.4</f>
        <v>#VALUE!</v>
      </c>
      <c r="N386" s="4" t="e">
        <f ca="1">RTD("ice.xl",,$H386,_xll.ICEFldID(N$8))/25.4</f>
        <v>#VALUE!</v>
      </c>
      <c r="O386" s="5" t="str">
        <f ca="1">RTD("ice.xl",,$H386,_xll.ICEFldID(O$8))</f>
        <v/>
      </c>
      <c r="P386" s="5" t="str">
        <f ca="1">RTD("ice.xl",,$H386,_xll.ICEFldID(P$8))</f>
        <v/>
      </c>
      <c r="Q386" s="5" t="str">
        <f ca="1">RTD("ice.xl",,$H386,_xll.ICEFldID(Q$8))</f>
        <v/>
      </c>
      <c r="R386" s="4" t="str">
        <f t="shared" ca="1" si="74"/>
        <v/>
      </c>
      <c r="Z386" s="4" t="e">
        <f t="shared" ca="1" si="65"/>
        <v>#VALUE!</v>
      </c>
    </row>
    <row r="387" spans="5:26" x14ac:dyDescent="0.35">
      <c r="E387" s="23">
        <f t="shared" ca="1" si="76"/>
        <v>44808.041666665747</v>
      </c>
      <c r="F387" s="19">
        <f t="shared" ca="1" si="76"/>
        <v>44808.041666665747</v>
      </c>
      <c r="G387" s="20">
        <f t="shared" si="72"/>
        <v>1</v>
      </c>
      <c r="H387" t="str">
        <f t="shared" ca="1" si="64"/>
        <v>KIAH FDH2209041_00Z-GEFS</v>
      </c>
      <c r="I387">
        <v>378</v>
      </c>
      <c r="J387" s="4" t="e">
        <f ca="1">32+ 1.8*RTD("ice.xl",,$H387,_xll.ICEFldID(J$8))</f>
        <v>#VALUE!</v>
      </c>
      <c r="K387" s="5" t="e">
        <f ca="1">32+ 1.8*RTD("ice.xl",,$H387,_xll.ICEFldID(K$8))</f>
        <v>#VALUE!</v>
      </c>
      <c r="L387" s="4" t="str">
        <f ca="1">RTD("ice.xl",,$H387,_xll.ICEFldID(L$8))</f>
        <v/>
      </c>
      <c r="M387" s="6" t="e">
        <f ca="1">RTD("ice.xl",,$H387,_xll.ICEFldID(M$8))/25.4</f>
        <v>#VALUE!</v>
      </c>
      <c r="N387" s="4" t="e">
        <f ca="1">RTD("ice.xl",,$H387,_xll.ICEFldID(N$8))/25.4</f>
        <v>#VALUE!</v>
      </c>
      <c r="O387" s="5" t="str">
        <f ca="1">RTD("ice.xl",,$H387,_xll.ICEFldID(O$8))</f>
        <v/>
      </c>
      <c r="P387" s="5" t="str">
        <f ca="1">RTD("ice.xl",,$H387,_xll.ICEFldID(P$8))</f>
        <v/>
      </c>
      <c r="Q387" s="5" t="str">
        <f ca="1">RTD("ice.xl",,$H387,_xll.ICEFldID(Q$8))</f>
        <v/>
      </c>
      <c r="R387" s="4" t="str">
        <f t="shared" ca="1" si="74"/>
        <v/>
      </c>
      <c r="Z387" s="4" t="e">
        <f t="shared" ca="1" si="65"/>
        <v>#VALUE!</v>
      </c>
    </row>
    <row r="388" spans="5:26" x14ac:dyDescent="0.35">
      <c r="E388" s="23">
        <f t="shared" ca="1" si="76"/>
        <v>44808.083333332412</v>
      </c>
      <c r="F388" s="19">
        <f t="shared" ca="1" si="76"/>
        <v>44808.083333332412</v>
      </c>
      <c r="G388" s="20">
        <f t="shared" si="72"/>
        <v>2</v>
      </c>
      <c r="H388" t="str">
        <f t="shared" ca="1" si="64"/>
        <v>KIAH FDH2209042_00Z-GEFS</v>
      </c>
      <c r="I388">
        <v>379</v>
      </c>
      <c r="J388" s="4" t="e">
        <f ca="1">32+ 1.8*RTD("ice.xl",,$H388,_xll.ICEFldID(J$8))</f>
        <v>#VALUE!</v>
      </c>
      <c r="K388" s="5" t="e">
        <f ca="1">32+ 1.8*RTD("ice.xl",,$H388,_xll.ICEFldID(K$8))</f>
        <v>#VALUE!</v>
      </c>
      <c r="L388" s="4" t="str">
        <f ca="1">RTD("ice.xl",,$H388,_xll.ICEFldID(L$8))</f>
        <v/>
      </c>
      <c r="M388" s="6" t="e">
        <f ca="1">RTD("ice.xl",,$H388,_xll.ICEFldID(M$8))/25.4</f>
        <v>#VALUE!</v>
      </c>
      <c r="N388" s="4" t="e">
        <f ca="1">RTD("ice.xl",,$H388,_xll.ICEFldID(N$8))/25.4</f>
        <v>#VALUE!</v>
      </c>
      <c r="O388" s="5" t="str">
        <f ca="1">RTD("ice.xl",,$H388,_xll.ICEFldID(O$8))</f>
        <v/>
      </c>
      <c r="P388" s="5" t="str">
        <f ca="1">RTD("ice.xl",,$H388,_xll.ICEFldID(P$8))</f>
        <v/>
      </c>
      <c r="Q388" s="5" t="str">
        <f ca="1">RTD("ice.xl",,$H388,_xll.ICEFldID(Q$8))</f>
        <v/>
      </c>
      <c r="R388" s="4" t="str">
        <f t="shared" ca="1" si="74"/>
        <v/>
      </c>
      <c r="Z388" s="4" t="e">
        <f t="shared" ca="1" si="65"/>
        <v>#VALUE!</v>
      </c>
    </row>
    <row r="389" spans="5:26" x14ac:dyDescent="0.35">
      <c r="E389" s="23">
        <f t="shared" ca="1" si="76"/>
        <v>44808.124999999076</v>
      </c>
      <c r="F389" s="19">
        <f t="shared" ca="1" si="76"/>
        <v>44808.124999999076</v>
      </c>
      <c r="G389" s="20">
        <f t="shared" si="72"/>
        <v>3</v>
      </c>
      <c r="H389" t="str">
        <f t="shared" ca="1" si="64"/>
        <v>KIAH FDH2209043_00Z-GEFS</v>
      </c>
      <c r="I389">
        <v>380</v>
      </c>
      <c r="J389" s="4" t="e">
        <f ca="1">32+ 1.8*RTD("ice.xl",,$H389,_xll.ICEFldID(J$8))</f>
        <v>#VALUE!</v>
      </c>
      <c r="K389" s="5" t="e">
        <f ca="1">32+ 1.8*RTD("ice.xl",,$H389,_xll.ICEFldID(K$8))</f>
        <v>#VALUE!</v>
      </c>
      <c r="L389" s="4" t="str">
        <f ca="1">RTD("ice.xl",,$H389,_xll.ICEFldID(L$8))</f>
        <v/>
      </c>
      <c r="M389" s="6" t="e">
        <f ca="1">RTD("ice.xl",,$H389,_xll.ICEFldID(M$8))/25.4</f>
        <v>#VALUE!</v>
      </c>
      <c r="N389" s="4" t="e">
        <f ca="1">RTD("ice.xl",,$H389,_xll.ICEFldID(N$8))/25.4</f>
        <v>#VALUE!</v>
      </c>
      <c r="O389" s="5" t="str">
        <f ca="1">RTD("ice.xl",,$H389,_xll.ICEFldID(O$8))</f>
        <v/>
      </c>
      <c r="P389" s="5" t="str">
        <f ca="1">RTD("ice.xl",,$H389,_xll.ICEFldID(P$8))</f>
        <v/>
      </c>
      <c r="Q389" s="5" t="str">
        <f ca="1">RTD("ice.xl",,$H389,_xll.ICEFldID(Q$8))</f>
        <v/>
      </c>
      <c r="R389" s="4" t="str">
        <f t="shared" ca="1" si="74"/>
        <v/>
      </c>
      <c r="Z389" s="4" t="e">
        <f t="shared" ca="1" si="65"/>
        <v>#VALUE!</v>
      </c>
    </row>
    <row r="390" spans="5:26" x14ac:dyDescent="0.35">
      <c r="E390" s="23">
        <f t="shared" ca="1" si="76"/>
        <v>44808.16666666574</v>
      </c>
      <c r="F390" s="19">
        <f t="shared" ca="1" si="76"/>
        <v>44808.16666666574</v>
      </c>
      <c r="G390" s="20">
        <f t="shared" si="72"/>
        <v>4</v>
      </c>
      <c r="H390" t="str">
        <f t="shared" ca="1" si="64"/>
        <v>KIAH FDH2209044_00Z-GEFS</v>
      </c>
      <c r="I390">
        <v>381</v>
      </c>
      <c r="J390" s="4" t="e">
        <f ca="1">32+ 1.8*RTD("ice.xl",,$H390,_xll.ICEFldID(J$8))</f>
        <v>#VALUE!</v>
      </c>
      <c r="K390" s="5" t="e">
        <f ca="1">32+ 1.8*RTD("ice.xl",,$H390,_xll.ICEFldID(K$8))</f>
        <v>#VALUE!</v>
      </c>
      <c r="L390" s="4" t="str">
        <f ca="1">RTD("ice.xl",,$H390,_xll.ICEFldID(L$8))</f>
        <v/>
      </c>
      <c r="M390" s="6" t="e">
        <f ca="1">RTD("ice.xl",,$H390,_xll.ICEFldID(M$8))/25.4</f>
        <v>#VALUE!</v>
      </c>
      <c r="N390" s="4" t="e">
        <f ca="1">RTD("ice.xl",,$H390,_xll.ICEFldID(N$8))/25.4</f>
        <v>#VALUE!</v>
      </c>
      <c r="O390" s="5" t="str">
        <f ca="1">RTD("ice.xl",,$H390,_xll.ICEFldID(O$8))</f>
        <v/>
      </c>
      <c r="P390" s="5" t="str">
        <f ca="1">RTD("ice.xl",,$H390,_xll.ICEFldID(P$8))</f>
        <v/>
      </c>
      <c r="Q390" s="5" t="str">
        <f ca="1">RTD("ice.xl",,$H390,_xll.ICEFldID(Q$8))</f>
        <v/>
      </c>
      <c r="R390" s="4" t="str">
        <f t="shared" ca="1" si="74"/>
        <v/>
      </c>
      <c r="Z390" s="4" t="e">
        <f t="shared" ca="1" si="65"/>
        <v>#VALUE!</v>
      </c>
    </row>
    <row r="391" spans="5:26" x14ac:dyDescent="0.35">
      <c r="E391" s="23">
        <f t="shared" ca="1" si="76"/>
        <v>44808.208333332404</v>
      </c>
      <c r="F391" s="19">
        <f t="shared" ca="1" si="76"/>
        <v>44808.208333332404</v>
      </c>
      <c r="G391" s="20">
        <f t="shared" si="72"/>
        <v>5</v>
      </c>
      <c r="H391" t="str">
        <f t="shared" ca="1" si="64"/>
        <v>KIAH FDH2209045_00Z-GEFS</v>
      </c>
      <c r="I391">
        <v>382</v>
      </c>
      <c r="J391" s="4" t="e">
        <f ca="1">32+ 1.8*RTD("ice.xl",,$H391,_xll.ICEFldID(J$8))</f>
        <v>#VALUE!</v>
      </c>
      <c r="K391" s="5" t="e">
        <f ca="1">32+ 1.8*RTD("ice.xl",,$H391,_xll.ICEFldID(K$8))</f>
        <v>#VALUE!</v>
      </c>
      <c r="L391" s="4" t="str">
        <f ca="1">RTD("ice.xl",,$H391,_xll.ICEFldID(L$8))</f>
        <v/>
      </c>
      <c r="M391" s="6" t="e">
        <f ca="1">RTD("ice.xl",,$H391,_xll.ICEFldID(M$8))/25.4</f>
        <v>#VALUE!</v>
      </c>
      <c r="N391" s="4" t="e">
        <f ca="1">RTD("ice.xl",,$H391,_xll.ICEFldID(N$8))/25.4</f>
        <v>#VALUE!</v>
      </c>
      <c r="O391" s="5" t="str">
        <f ca="1">RTD("ice.xl",,$H391,_xll.ICEFldID(O$8))</f>
        <v/>
      </c>
      <c r="P391" s="5" t="str">
        <f ca="1">RTD("ice.xl",,$H391,_xll.ICEFldID(P$8))</f>
        <v/>
      </c>
      <c r="Q391" s="5" t="str">
        <f ca="1">RTD("ice.xl",,$H391,_xll.ICEFldID(Q$8))</f>
        <v/>
      </c>
      <c r="R391" s="4" t="str">
        <f t="shared" ca="1" si="74"/>
        <v/>
      </c>
      <c r="Z391" s="4" t="e">
        <f t="shared" ca="1" si="65"/>
        <v>#VALUE!</v>
      </c>
    </row>
    <row r="392" spans="5:26" x14ac:dyDescent="0.35">
      <c r="E392" s="23">
        <f t="shared" ca="1" si="76"/>
        <v>44808.249999999069</v>
      </c>
      <c r="F392" s="19">
        <f t="shared" ca="1" si="76"/>
        <v>44808.249999999069</v>
      </c>
      <c r="G392" s="20">
        <f t="shared" si="72"/>
        <v>6</v>
      </c>
      <c r="H392" t="str">
        <f t="shared" ca="1" si="64"/>
        <v>KIAH FDH2209046_00Z-GEFS</v>
      </c>
      <c r="I392">
        <v>383</v>
      </c>
      <c r="J392" s="4" t="e">
        <f ca="1">32+ 1.8*RTD("ice.xl",,$H392,_xll.ICEFldID(J$8))</f>
        <v>#VALUE!</v>
      </c>
      <c r="K392" s="5" t="e">
        <f ca="1">32+ 1.8*RTD("ice.xl",,$H392,_xll.ICEFldID(K$8))</f>
        <v>#VALUE!</v>
      </c>
      <c r="L392" s="4" t="str">
        <f ca="1">RTD("ice.xl",,$H392,_xll.ICEFldID(L$8))</f>
        <v/>
      </c>
      <c r="M392" s="6" t="e">
        <f ca="1">RTD("ice.xl",,$H392,_xll.ICEFldID(M$8))/25.4</f>
        <v>#VALUE!</v>
      </c>
      <c r="N392" s="4" t="e">
        <f ca="1">RTD("ice.xl",,$H392,_xll.ICEFldID(N$8))/25.4</f>
        <v>#VALUE!</v>
      </c>
      <c r="O392" s="5" t="str">
        <f ca="1">RTD("ice.xl",,$H392,_xll.ICEFldID(O$8))</f>
        <v/>
      </c>
      <c r="P392" s="5" t="str">
        <f ca="1">RTD("ice.xl",,$H392,_xll.ICEFldID(P$8))</f>
        <v/>
      </c>
      <c r="Q392" s="5" t="str">
        <f ca="1">RTD("ice.xl",,$H392,_xll.ICEFldID(Q$8))</f>
        <v/>
      </c>
      <c r="R392" s="4" t="str">
        <f t="shared" ca="1" si="74"/>
        <v/>
      </c>
      <c r="Z392" s="4" t="e">
        <f t="shared" ca="1" si="65"/>
        <v>#VALUE!</v>
      </c>
    </row>
    <row r="393" spans="5:26" x14ac:dyDescent="0.35">
      <c r="E393" s="23">
        <f t="shared" ca="1" si="76"/>
        <v>44808.291666665733</v>
      </c>
      <c r="F393" s="19">
        <f t="shared" ca="1" si="76"/>
        <v>44808.291666665733</v>
      </c>
      <c r="G393" s="20">
        <f t="shared" si="72"/>
        <v>7</v>
      </c>
      <c r="H393" t="str">
        <f t="shared" ca="1" si="64"/>
        <v>KIAH FDH2209047_00Z-GEFS</v>
      </c>
      <c r="I393">
        <v>384</v>
      </c>
      <c r="J393" s="4" t="e">
        <f ca="1">32+ 1.8*RTD("ice.xl",,$H393,_xll.ICEFldID(J$8))</f>
        <v>#VALUE!</v>
      </c>
      <c r="K393" s="5" t="e">
        <f ca="1">32+ 1.8*RTD("ice.xl",,$H393,_xll.ICEFldID(K$8))</f>
        <v>#VALUE!</v>
      </c>
      <c r="L393" s="4" t="str">
        <f ca="1">RTD("ice.xl",,$H393,_xll.ICEFldID(L$8))</f>
        <v/>
      </c>
      <c r="M393" s="6" t="e">
        <f ca="1">RTD("ice.xl",,$H393,_xll.ICEFldID(M$8))/25.4</f>
        <v>#VALUE!</v>
      </c>
      <c r="N393" s="4" t="e">
        <f ca="1">RTD("ice.xl",,$H393,_xll.ICEFldID(N$8))/25.4</f>
        <v>#VALUE!</v>
      </c>
      <c r="O393" s="5" t="str">
        <f ca="1">RTD("ice.xl",,$H393,_xll.ICEFldID(O$8))</f>
        <v/>
      </c>
      <c r="P393" s="5" t="str">
        <f ca="1">RTD("ice.xl",,$H393,_xll.ICEFldID(P$8))</f>
        <v/>
      </c>
      <c r="Q393" s="5" t="str">
        <f ca="1">RTD("ice.xl",,$H393,_xll.ICEFldID(Q$8))</f>
        <v/>
      </c>
      <c r="R393" s="4" t="str">
        <f t="shared" ca="1" si="74"/>
        <v/>
      </c>
      <c r="Z393" s="4" t="e">
        <f t="shared" ca="1" si="65"/>
        <v>#VALUE!</v>
      </c>
    </row>
  </sheetData>
  <mergeCells count="2">
    <mergeCell ref="B8:C8"/>
    <mergeCell ref="B10:C13"/>
  </mergeCells>
  <conditionalFormatting sqref="BH13:BI13">
    <cfRule type="cellIs" dxfId="8" priority="1" operator="between">
      <formula>-1000</formula>
      <formula>$AV$8</formula>
    </cfRule>
    <cfRule type="cellIs" dxfId="7" priority="2" operator="between">
      <formula>$AU$7</formula>
      <formula>$AV$7</formula>
    </cfRule>
    <cfRule type="cellIs" dxfId="6" priority="3" operator="between">
      <formula>$AU$6</formula>
      <formula>$AV$6</formula>
    </cfRule>
    <cfRule type="cellIs" dxfId="5" priority="4" operator="between">
      <formula>$AU$5</formula>
      <formula>$AV$5</formula>
    </cfRule>
    <cfRule type="cellIs" dxfId="4" priority="5" operator="between">
      <formula>$AB$4</formula>
      <formula>#REF!</formula>
    </cfRule>
    <cfRule type="cellIs" dxfId="3" priority="6" operator="between">
      <formula>$AB$3</formula>
      <formula>#REF!</formula>
    </cfRule>
    <cfRule type="cellIs" dxfId="2" priority="7" operator="between">
      <formula>$AB$2</formula>
      <formula>#REF!</formula>
    </cfRule>
    <cfRule type="cellIs" dxfId="1" priority="8" operator="between">
      <formula>#REF!</formula>
      <formula>#REF!</formula>
    </cfRule>
    <cfRule type="cellIs" dxfId="0" priority="9" operator="between">
      <formula>$AB$1</formula>
      <formula>100</formula>
    </cfRule>
  </conditionalFormatting>
  <dataValidations count="3">
    <dataValidation type="list" allowBlank="1" showInputMessage="1" showErrorMessage="1" sqref="C17" xr:uid="{6AB466DA-D6E8-4F75-8C5D-C6C2EA664046}">
      <formula1>BG10:BG18</formula1>
    </dataValidation>
    <dataValidation type="list" allowBlank="1" showInputMessage="1" showErrorMessage="1" sqref="C16" xr:uid="{1BAAE9A9-2B0A-4774-8F9E-6DEB084821A5}">
      <formula1>$BI$10:$BI$13</formula1>
    </dataValidation>
    <dataValidation type="list" allowBlank="1" showInputMessage="1" showErrorMessage="1" sqref="C15" xr:uid="{9B2F7937-76B9-48B8-9AB4-51162D1F074E}">
      <formula1>$BH$10:$BH$13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Meteogram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Keely Jelinek</cp:lastModifiedBy>
  <dcterms:created xsi:type="dcterms:W3CDTF">2020-03-25T20:09:52Z</dcterms:created>
  <dcterms:modified xsi:type="dcterms:W3CDTF">2022-08-19T17:10:41Z</dcterms:modified>
</cp:coreProperties>
</file>